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PLP po MO" sheetId="1" r:id="rId1"/>
  </sheets>
  <definedNames/>
  <calcPr fullCalcOnLoad="1"/>
</workbook>
</file>

<file path=xl/sharedStrings.xml><?xml version="1.0" encoding="utf-8"?>
<sst xmlns="http://schemas.openxmlformats.org/spreadsheetml/2006/main" count="298" uniqueCount="225">
  <si>
    <t>Ukupno</t>
  </si>
  <si>
    <t>NAZIV PROJEKTA</t>
  </si>
  <si>
    <t>NOSIOC PROJEKTA</t>
  </si>
  <si>
    <t>Utrošeno sredstava Proračuna Grada</t>
  </si>
  <si>
    <t>Red.br.</t>
  </si>
  <si>
    <t>Igralište za djecu predškolske dobi</t>
  </si>
  <si>
    <t>Dječje igralište Kalinica</t>
  </si>
  <si>
    <t>Uređenje zelene površine s orintološkim kutkom</t>
  </si>
  <si>
    <t xml:space="preserve"> Igralište Campetto</t>
  </si>
  <si>
    <t>Zelena oaza za odmor naših susjeda</t>
  </si>
  <si>
    <t>Kvalitetniji, uređeniji i sigurniji prilaz školi</t>
  </si>
  <si>
    <t>Za bogatije i ljepše okupljanje u proljeće, ljeto jesen na Podvežici</t>
  </si>
  <si>
    <t>Uređenje prilaza i obrazovnog parka u okolišu zgrade Gajeva 9</t>
  </si>
  <si>
    <t>Grupa građana Gornja Vežica</t>
  </si>
  <si>
    <t>Grupa građana Kantrida</t>
  </si>
  <si>
    <t>Grupa građana ulice Tonžino</t>
  </si>
  <si>
    <t>Grupa građana a područja MO Zamet</t>
  </si>
  <si>
    <t>Grupa građana Ulice Gajeva 9</t>
  </si>
  <si>
    <t>Grupa građana Arija</t>
  </si>
  <si>
    <t>UKUPNO</t>
  </si>
  <si>
    <t>Dječje igralište Leptirić</t>
  </si>
  <si>
    <t>Cvjetno naselje Vulkan</t>
  </si>
  <si>
    <t>Proširenje dječjeg igrališta i uređenje zelenih površina</t>
  </si>
  <si>
    <t>Sportsko društvo Moji Srdoči</t>
  </si>
  <si>
    <t>Uređenje šetnice (trim staze) i izgradnja vježbališta na Velom vrhu</t>
  </si>
  <si>
    <t>udio zajednice u % u odnosu na cijelu vrijednost</t>
  </si>
  <si>
    <t>udio zajednice u % u odnosu na sredstva Grada</t>
  </si>
  <si>
    <t xml:space="preserve">Doprinos zajednice </t>
  </si>
  <si>
    <t>Odobrena sredstva Grada</t>
  </si>
  <si>
    <t>VMO Svilno</t>
  </si>
  <si>
    <t>VMO Grbci</t>
  </si>
  <si>
    <t>VMO Podvežica</t>
  </si>
  <si>
    <t>SD Moji Srdoči</t>
  </si>
  <si>
    <t>VMO Drenova</t>
  </si>
  <si>
    <t>broj volontera</t>
  </si>
  <si>
    <t>Dječje igralište Grbci</t>
  </si>
  <si>
    <t>SVILNO</t>
  </si>
  <si>
    <t>VMO  Belveder</t>
  </si>
  <si>
    <t>VMO  Orehovica</t>
  </si>
  <si>
    <t>Grupa građana Veseljko</t>
  </si>
  <si>
    <t>Vrtić Bulevard – prijatelj djece 1. faza</t>
  </si>
  <si>
    <t>Vrtić Bulevard – prijatelj djece 2.faza</t>
  </si>
  <si>
    <t>Uređenje dječjeg i sportskog igrališta za male sportove 1. dio</t>
  </si>
  <si>
    <t>MO SRDOČI</t>
  </si>
  <si>
    <t xml:space="preserve"> MO OREHOVICA</t>
  </si>
  <si>
    <t>MO KANTRIDA</t>
  </si>
  <si>
    <t>MO GORNJA VEŽICA</t>
  </si>
  <si>
    <t>MO BELVEDER</t>
  </si>
  <si>
    <t>MO ZAMET</t>
  </si>
  <si>
    <t>MO PODVEŽICA</t>
  </si>
  <si>
    <t>MO BULEVARD</t>
  </si>
  <si>
    <t>MO GRBCI</t>
  </si>
  <si>
    <t>MO DRENOVA</t>
  </si>
  <si>
    <t>MO BRAJDA DOLAC</t>
  </si>
  <si>
    <t>MO PEĆINE</t>
  </si>
  <si>
    <t>MO POTOK</t>
  </si>
  <si>
    <t>GG Potok</t>
  </si>
  <si>
    <t>Vrtić Bulevard – prijatelj djece 3.faza</t>
  </si>
  <si>
    <t>VMO Pehlin</t>
  </si>
  <si>
    <t>MO PEHLIN</t>
  </si>
  <si>
    <t>DV Vežica- dvorište po želji djeteta</t>
  </si>
  <si>
    <t>MO KOZALA</t>
  </si>
  <si>
    <t>Zelena oaza Gornje Vežice</t>
  </si>
  <si>
    <t>Grupa građana ulice A.B. Šimića</t>
  </si>
  <si>
    <t>Grupa građana Mravi</t>
  </si>
  <si>
    <t>Grupa građana Bombon</t>
  </si>
  <si>
    <t xml:space="preserve">Grupa građana Sunce </t>
  </si>
  <si>
    <t>Grupa građana Brajda Dolac</t>
  </si>
  <si>
    <t>Grupa građana  MO Pehlin</t>
  </si>
  <si>
    <t>Grupa građana Male i velike bubamare</t>
  </si>
  <si>
    <t>Park obojen dječjim osmjesima</t>
  </si>
  <si>
    <t>Grupa građana Mirtići</t>
  </si>
  <si>
    <t>VMO Srdoči</t>
  </si>
  <si>
    <t>Za ljepši Kalić - izvor života u prošlosti 2012</t>
  </si>
  <si>
    <t>Veliki za malene - DV Mirta 2011</t>
  </si>
  <si>
    <t>Uređenje igrališta DV Krijesnica 2011</t>
  </si>
  <si>
    <t>Uređenje dječjeg i sportskog igrališta za male sportove 2.dio 2009</t>
  </si>
  <si>
    <t>Udruga Dren i VMO Drenova</t>
  </si>
  <si>
    <t>Revitalizacija drena na području MO Drenova 2012</t>
  </si>
  <si>
    <t>Dječji vrtić Veseljko -sigurna igra, 1. faza 2009</t>
  </si>
  <si>
    <t>Dječji vrtić Veseljko -sigurna igra, 2. faza 2010</t>
  </si>
  <si>
    <t>Dječji vrtić Veseljko -sigurna igra, 3. faza 2011</t>
  </si>
  <si>
    <t>Sigurno igralište po mjeri djeteta u vrtiću Potok 2009</t>
  </si>
  <si>
    <t>Mali svijet za dječje radosti  2010</t>
  </si>
  <si>
    <t>Uređenje javne zelene površine u Ulici Mihovilići 2010</t>
  </si>
  <si>
    <t>Miće ćakule zdola peteha 2011</t>
  </si>
  <si>
    <t>Put z raštela za Mistraž 2012</t>
  </si>
  <si>
    <t>Moderno i sigurno igralište Kozala 2010</t>
  </si>
  <si>
    <t xml:space="preserve">Uređenje dijela javne površine u Dražičkoj ulici 2009  </t>
  </si>
  <si>
    <t>MO BRAŠĆINE PULAC</t>
  </si>
  <si>
    <t>MO PODMURVICE</t>
  </si>
  <si>
    <t>Grupa građana Gabbiano</t>
  </si>
  <si>
    <t>VMO Podmurvice</t>
  </si>
  <si>
    <t>Zelena oaza Podmurvica - dječje igralište u Čandekovoj 2011</t>
  </si>
  <si>
    <t>Veselo igralište Gabbiano 2011</t>
  </si>
  <si>
    <t>Zelena vrata znanja  2012</t>
  </si>
  <si>
    <t>Trim staza Gornje Vežice</t>
  </si>
  <si>
    <t>GG i roditelji OŠ G vežica</t>
  </si>
  <si>
    <t>3.</t>
  </si>
  <si>
    <t>Zelena vrata znanja  2013</t>
  </si>
  <si>
    <t xml:space="preserve">Grupa građana Centar </t>
  </si>
  <si>
    <t>Uređenje igrališta DV Krijesnica 2013</t>
  </si>
  <si>
    <t>Grupa roditelja  DV Krijesnica</t>
  </si>
  <si>
    <t>Grupa građana Krijesnica</t>
  </si>
  <si>
    <t>Oaza sretnog djetinjstva DV Oblačić</t>
  </si>
  <si>
    <t>Grupa građana Oblačić</t>
  </si>
  <si>
    <t>Grupa građana Galeb</t>
  </si>
  <si>
    <t>DV Vežica- dvorište po želji djeteta 2. faza</t>
  </si>
  <si>
    <t>Revitalizacija Drenovskih komunskih šterni</t>
  </si>
  <si>
    <t>Dječji vrtić Veseljko -sigurna igra, 4. faza 2013</t>
  </si>
  <si>
    <t>Interaktivno igralište po mjeri djeteta DV Kvarner</t>
  </si>
  <si>
    <t>Grupa građana Kvarnerić</t>
  </si>
  <si>
    <t>Uređenje dječjeg igrališta DV Delfin</t>
  </si>
  <si>
    <t>Vrtić Galeb oaza sretnog djetinjstva</t>
  </si>
  <si>
    <t>Vježbajmo i jedimo zdravo za zdravlje pravo DV Drenova</t>
  </si>
  <si>
    <t>Grupa građana Drenjulić</t>
  </si>
  <si>
    <t>Oaza sretnog djetinjstva DV Oblačić 2. faza</t>
  </si>
  <si>
    <t xml:space="preserve">UKUPNO </t>
  </si>
  <si>
    <t>Vrtionica</t>
  </si>
  <si>
    <t>Vrtić Galeb oaza sretnog djetinjstva, 2. faza</t>
  </si>
  <si>
    <t>2.</t>
  </si>
  <si>
    <t>Stari voćnjak ponovo živi</t>
  </si>
  <si>
    <t>Udruga za terapijsko jahanje Pegaz</t>
  </si>
  <si>
    <t>Za igru s osmijehom - sigurno igralište po mjeri djeteta  DV Potok, 2. faza</t>
  </si>
  <si>
    <t>25.000,00 donacija</t>
  </si>
  <si>
    <t>Osvijetlimo put do Mistraža</t>
  </si>
  <si>
    <t>Zelena oaza</t>
  </si>
  <si>
    <t>Udruga Zona 00</t>
  </si>
  <si>
    <t>Veliki za malene - DV Mirta 2013</t>
  </si>
  <si>
    <t>Uređenje dječjeg igrališta DV Delfin, 2 faza</t>
  </si>
  <si>
    <t>MO ŠKOLJIĆ</t>
  </si>
  <si>
    <t>Za igru s osmijehom - sigurno igralište po mjeri djeteta  DV Potok, 3. faza</t>
  </si>
  <si>
    <t>55.000,00 i  donacija 25.000,00</t>
  </si>
  <si>
    <t>Nasmiješi s, igra počinje- uređenje dvorišta starog Dječjeg vrtića Pehlin</t>
  </si>
  <si>
    <t>Uređenje terapijsko-rekreativnog prostoran u draškoj dolini, 2. faza</t>
  </si>
  <si>
    <t>Veliki za malene - DV Mirta 2015</t>
  </si>
  <si>
    <t xml:space="preserve">Uređenje parka u stambenom naselju </t>
  </si>
  <si>
    <t>Vježbom do zdravlja-uređenje zelene površine ispod Dječjeg vrtića Galeb</t>
  </si>
  <si>
    <t>Vijeće Mjesnog odbora Podvežica</t>
  </si>
  <si>
    <t>DV Vežica- dvorište po želji djeteta 3. faza</t>
  </si>
  <si>
    <t xml:space="preserve">Uređenje okoliša zgrade granice na Drenovi </t>
  </si>
  <si>
    <t>Udruga Bez granica, Dren i VMO Drenova</t>
  </si>
  <si>
    <t>Grupa građana i Vijeće roditelja OŠ Nikola Tesla</t>
  </si>
  <si>
    <t>Permakulturni vrt</t>
  </si>
  <si>
    <t>Školski trg - privremeno uređenje Trga Ivana Klobučarića 2015</t>
  </si>
  <si>
    <t>Školski trg - privremeno uređenje Trga Ivana Klobučarića 2016</t>
  </si>
  <si>
    <t xml:space="preserve">Zelena oaza Podmurvica - dječje igralište u Čandekovoj 2012 2 </t>
  </si>
  <si>
    <t xml:space="preserve">Vrtić Galeb oaza sretnog djetinjstva, 3. faza </t>
  </si>
  <si>
    <t>MO MLAKA</t>
  </si>
  <si>
    <t>MO SVETI NIKOLA</t>
  </si>
  <si>
    <t>Kvaliteta djetinjstva utječe na dječji život - DV Mlaka</t>
  </si>
  <si>
    <t>Grupa građana Mlaka</t>
  </si>
  <si>
    <t>Moje dvorište - moja odgovornost</t>
  </si>
  <si>
    <t>Vijeće MO Sveti Nikola</t>
  </si>
  <si>
    <t>Rekreacijom do zdravlja fitness park na Mihovilićima</t>
  </si>
  <si>
    <t>Sretni u svom dvorištu Dječji vrtić Maestral</t>
  </si>
  <si>
    <t>Grupa građana Maestral</t>
  </si>
  <si>
    <t>Mediteran u malom Dječji vrtić Zonimir Cviić</t>
  </si>
  <si>
    <t>Grupa građana Cviići</t>
  </si>
  <si>
    <t>4.</t>
  </si>
  <si>
    <t>Poklonimo im osmijeh</t>
  </si>
  <si>
    <t>Međunarodna komora mladih  Rijeka</t>
  </si>
  <si>
    <t>MO ŠKURINJSKA DRGA</t>
  </si>
  <si>
    <t>Grupa građana Rastočine</t>
  </si>
  <si>
    <t>Što se dešava između eševa - bajka među neboderima Dječji vrtić Rastočine</t>
  </si>
  <si>
    <t>Revitalizacija školskog dvorišta ŠkuRi dvori OŠ Škurinje</t>
  </si>
  <si>
    <t>Vijeće roditelja OŠ Škurinje i grupa građana</t>
  </si>
  <si>
    <t>Grupa građana Pehlin</t>
  </si>
  <si>
    <t>5.</t>
  </si>
  <si>
    <t>6.</t>
  </si>
  <si>
    <t>Branitelji za branitelje</t>
  </si>
  <si>
    <t>Udruga dragocoljaca i veterana domovinskog rata PGŽ</t>
  </si>
  <si>
    <t>Igre odraslih za igralište mladih</t>
  </si>
  <si>
    <t>Košarkaši klub Zamet</t>
  </si>
  <si>
    <t>Kružna, urbana oaza</t>
  </si>
  <si>
    <t>savez udruga molekula</t>
  </si>
  <si>
    <t>Školjić za 5</t>
  </si>
  <si>
    <t>Grupa građana Školjić za 5</t>
  </si>
  <si>
    <t>MO SVETI KUZAM</t>
  </si>
  <si>
    <t>MO VOJAK</t>
  </si>
  <si>
    <t>Obnova povijesnog konačišta i suhozidova</t>
  </si>
  <si>
    <t>MO CENTAR - SUŠAK</t>
  </si>
  <si>
    <t>Vijeće MO Sveti Kuzam</t>
  </si>
  <si>
    <t>Vijeće roditelja OŠ Vladimir Gortan i MO Vojak</t>
  </si>
  <si>
    <t>Grupa građana Kortil</t>
  </si>
  <si>
    <t xml:space="preserve">Oslikavanje stepeništa i uređenje trga </t>
  </si>
  <si>
    <t>Poziv na igru</t>
  </si>
  <si>
    <t>7.</t>
  </si>
  <si>
    <t>Igre odraslih za igralište mladih,  2 faza</t>
  </si>
  <si>
    <t>Vučica u svemiru</t>
  </si>
  <si>
    <t>Grupa građana Umjetnost</t>
  </si>
  <si>
    <t>Uređenje okoliša zgrade granice na Drenovi 2 faza</t>
  </si>
  <si>
    <t>Uređenje okoliša zgrade granice na Drenovi  3 faza</t>
  </si>
  <si>
    <t>Zeleno srce škole Podmurvice</t>
  </si>
  <si>
    <t>grupa građana Mlaka</t>
  </si>
  <si>
    <t>Grupa građana Kvart za 5</t>
  </si>
  <si>
    <t>Kvart za 5</t>
  </si>
  <si>
    <t>Povratak igri i učenju u prirodi</t>
  </si>
  <si>
    <t>Grupa građana Rastimo zajedno</t>
  </si>
  <si>
    <t>MO TURNIĆ</t>
  </si>
  <si>
    <t>Dvorište kao poligon maštei pokreta</t>
  </si>
  <si>
    <t>GG pokretači promjena DV Turnić</t>
  </si>
  <si>
    <t>Zeleni gradski otoci</t>
  </si>
  <si>
    <t>Društvo prijatelja Waldorfske pedagogije</t>
  </si>
  <si>
    <t>Zeleno srce škole Podmurvice, 2 faza</t>
  </si>
  <si>
    <t>Uljepšavanje parka Drage Šćitara 2</t>
  </si>
  <si>
    <t>Grupa građana MO Vojak</t>
  </si>
  <si>
    <t>Kortil uživo uređenje šetnice uz Rječinu  i nastavak  uređenje trga, 3. faza</t>
  </si>
  <si>
    <t>Kortil uživo oslikavanje i uređenje trga uzmešu OŠ centar i građevinske škole, 2. faza</t>
  </si>
  <si>
    <t>Voda za sve</t>
  </si>
  <si>
    <t>grupa građana G. Vežice Vežička priča</t>
  </si>
  <si>
    <t>8.</t>
  </si>
  <si>
    <t>Zajednica u kojoj živim, izvor znanja i stjecanja vještina</t>
  </si>
  <si>
    <t>Igre odraslih za igralište mladih,  3 faza</t>
  </si>
  <si>
    <t>Spomen park Markovići</t>
  </si>
  <si>
    <t>Grupa građana MO Srdoči</t>
  </si>
  <si>
    <t>RIJEČKI PROGRAM LOKALNOG PARTNERSTVA 2005-2021 (po područjima mjesnih odbora)</t>
  </si>
  <si>
    <t>Sjenica dobrih želja</t>
  </si>
  <si>
    <t>Park lovora na Kantridi</t>
  </si>
  <si>
    <t>PD Kamenjak</t>
  </si>
  <si>
    <t>Zeleno srce kvarta</t>
  </si>
  <si>
    <t>Grupa građana Kvart za Grad</t>
  </si>
  <si>
    <t>Sportsko susjedstvo</t>
  </si>
  <si>
    <t>Džepni park Lešnjak</t>
  </si>
  <si>
    <t xml:space="preserve"> Grupa građana MO Školjić-Stari grad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</si>
</sst>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0" fillId="35" borderId="10" xfId="0" applyNumberFormat="1" applyFont="1" applyFill="1" applyBorder="1" applyAlignment="1">
      <alignment horizontal="right" vertical="center" wrapText="1"/>
    </xf>
    <xf numFmtId="4" fontId="10" fillId="3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37" borderId="10" xfId="0" applyNumberFormat="1" applyFont="1" applyFill="1" applyBorder="1" applyAlignment="1">
      <alignment horizontal="center" vertical="center"/>
    </xf>
    <xf numFmtId="4" fontId="10" fillId="38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4" fontId="10" fillId="39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37" borderId="10" xfId="0" applyNumberFormat="1" applyFont="1" applyFill="1" applyBorder="1" applyAlignment="1">
      <alignment horizontal="right" vertical="center"/>
    </xf>
    <xf numFmtId="4" fontId="10" fillId="37" borderId="10" xfId="0" applyNumberFormat="1" applyFont="1" applyFill="1" applyBorder="1" applyAlignment="1">
      <alignment horizontal="right" vertical="center"/>
    </xf>
    <xf numFmtId="4" fontId="10" fillId="38" borderId="10" xfId="0" applyNumberFormat="1" applyFont="1" applyFill="1" applyBorder="1" applyAlignment="1">
      <alignment horizontal="right" vertical="center"/>
    </xf>
    <xf numFmtId="4" fontId="0" fillId="40" borderId="10" xfId="0" applyNumberFormat="1" applyFont="1" applyFill="1" applyBorder="1" applyAlignment="1">
      <alignment horizontal="right" vertical="center"/>
    </xf>
    <xf numFmtId="4" fontId="0" fillId="40" borderId="10" xfId="0" applyNumberFormat="1" applyFont="1" applyFill="1" applyBorder="1" applyAlignment="1">
      <alignment horizontal="right" vertical="center" wrapText="1"/>
    </xf>
    <xf numFmtId="4" fontId="10" fillId="40" borderId="10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/>
    </xf>
    <xf numFmtId="4" fontId="10" fillId="39" borderId="10" xfId="0" applyNumberFormat="1" applyFont="1" applyFill="1" applyBorder="1" applyAlignment="1">
      <alignment horizontal="right" vertical="center"/>
    </xf>
    <xf numFmtId="4" fontId="10" fillId="36" borderId="10" xfId="0" applyNumberFormat="1" applyFont="1" applyFill="1" applyBorder="1" applyAlignment="1">
      <alignment horizontal="right" vertical="center" wrapText="1"/>
    </xf>
    <xf numFmtId="0" fontId="5" fillId="41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4" fontId="10" fillId="40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right" vertical="center"/>
    </xf>
    <xf numFmtId="0" fontId="7" fillId="41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right" vertical="center"/>
    </xf>
    <xf numFmtId="0" fontId="0" fillId="36" borderId="10" xfId="0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4" fontId="10" fillId="43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/>
    </xf>
    <xf numFmtId="4" fontId="0" fillId="42" borderId="10" xfId="0" applyNumberFormat="1" applyFont="1" applyFill="1" applyBorder="1" applyAlignment="1">
      <alignment horizontal="right" vertical="center"/>
    </xf>
    <xf numFmtId="4" fontId="10" fillId="45" borderId="10" xfId="0" applyNumberFormat="1" applyFont="1" applyFill="1" applyBorder="1" applyAlignment="1">
      <alignment horizontal="center" vertical="center"/>
    </xf>
    <xf numFmtId="4" fontId="3" fillId="42" borderId="10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4" fontId="0" fillId="42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4" fontId="0" fillId="35" borderId="10" xfId="0" applyNumberFormat="1" applyFont="1" applyFill="1" applyBorder="1" applyAlignment="1">
      <alignment horizontal="right" vertical="center"/>
    </xf>
    <xf numFmtId="4" fontId="0" fillId="35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right" vertical="center"/>
    </xf>
    <xf numFmtId="0" fontId="2" fillId="38" borderId="10" xfId="0" applyFont="1" applyFill="1" applyBorder="1" applyAlignment="1">
      <alignment horizontal="center" vertical="center" wrapText="1"/>
    </xf>
    <xf numFmtId="4" fontId="10" fillId="38" borderId="10" xfId="0" applyNumberFormat="1" applyFont="1" applyFill="1" applyBorder="1" applyAlignment="1">
      <alignment horizontal="right" vertical="center" wrapText="1"/>
    </xf>
    <xf numFmtId="0" fontId="0" fillId="46" borderId="10" xfId="0" applyFont="1" applyFill="1" applyBorder="1" applyAlignment="1">
      <alignment horizontal="center" vertical="center"/>
    </xf>
    <xf numFmtId="4" fontId="0" fillId="46" borderId="10" xfId="0" applyNumberFormat="1" applyFont="1" applyFill="1" applyBorder="1" applyAlignment="1">
      <alignment horizontal="right" vertical="center" wrapText="1"/>
    </xf>
    <xf numFmtId="4" fontId="0" fillId="46" borderId="10" xfId="0" applyNumberFormat="1" applyFont="1" applyFill="1" applyBorder="1" applyAlignment="1">
      <alignment horizontal="right" vertical="center"/>
    </xf>
    <xf numFmtId="4" fontId="0" fillId="46" borderId="10" xfId="0" applyNumberFormat="1" applyFont="1" applyFill="1" applyBorder="1" applyAlignment="1">
      <alignment horizontal="center" vertical="center"/>
    </xf>
    <xf numFmtId="4" fontId="10" fillId="46" borderId="10" xfId="0" applyNumberFormat="1" applyFont="1" applyFill="1" applyBorder="1" applyAlignment="1">
      <alignment horizontal="right" vertical="center"/>
    </xf>
    <xf numFmtId="4" fontId="10" fillId="46" borderId="10" xfId="0" applyNumberFormat="1" applyFont="1" applyFill="1" applyBorder="1" applyAlignment="1">
      <alignment horizontal="center" vertical="center"/>
    </xf>
    <xf numFmtId="0" fontId="0" fillId="47" borderId="10" xfId="0" applyFont="1" applyFill="1" applyBorder="1" applyAlignment="1">
      <alignment horizontal="center" vertical="center"/>
    </xf>
    <xf numFmtId="4" fontId="10" fillId="47" borderId="10" xfId="0" applyNumberFormat="1" applyFont="1" applyFill="1" applyBorder="1" applyAlignment="1">
      <alignment horizontal="right" vertical="center" wrapText="1"/>
    </xf>
    <xf numFmtId="4" fontId="10" fillId="47" borderId="10" xfId="0" applyNumberFormat="1" applyFont="1" applyFill="1" applyBorder="1" applyAlignment="1">
      <alignment horizontal="center" vertical="center"/>
    </xf>
    <xf numFmtId="4" fontId="0" fillId="47" borderId="10" xfId="0" applyNumberFormat="1" applyFont="1" applyFill="1" applyBorder="1" applyAlignment="1">
      <alignment horizontal="right" vertical="center" wrapText="1"/>
    </xf>
    <xf numFmtId="4" fontId="0" fillId="47" borderId="10" xfId="0" applyNumberFormat="1" applyFont="1" applyFill="1" applyBorder="1" applyAlignment="1">
      <alignment horizontal="right" vertical="center"/>
    </xf>
    <xf numFmtId="4" fontId="0" fillId="47" borderId="10" xfId="0" applyNumberFormat="1" applyFont="1" applyFill="1" applyBorder="1" applyAlignment="1">
      <alignment horizontal="center" vertical="center"/>
    </xf>
    <xf numFmtId="0" fontId="10" fillId="47" borderId="10" xfId="0" applyFont="1" applyFill="1" applyBorder="1" applyAlignment="1">
      <alignment horizontal="center" vertical="center"/>
    </xf>
    <xf numFmtId="0" fontId="3" fillId="47" borderId="10" xfId="0" applyFont="1" applyFill="1" applyBorder="1" applyAlignment="1">
      <alignment horizontal="center" vertical="center"/>
    </xf>
    <xf numFmtId="0" fontId="10" fillId="43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6" fillId="42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43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46" borderId="10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left" vertical="center" wrapText="1"/>
    </xf>
    <xf numFmtId="4" fontId="49" fillId="37" borderId="10" xfId="0" applyNumberFormat="1" applyFont="1" applyFill="1" applyBorder="1" applyAlignment="1">
      <alignment horizontal="right" vertical="center"/>
    </xf>
    <xf numFmtId="4" fontId="49" fillId="37" borderId="10" xfId="0" applyNumberFormat="1" applyFont="1" applyFill="1" applyBorder="1" applyAlignment="1">
      <alignment horizontal="center" vertical="center"/>
    </xf>
    <xf numFmtId="4" fontId="4" fillId="39" borderId="1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4" fontId="0" fillId="38" borderId="10" xfId="0" applyNumberFormat="1" applyFont="1" applyFill="1" applyBorder="1" applyAlignment="1">
      <alignment horizontal="right" vertical="center"/>
    </xf>
    <xf numFmtId="4" fontId="0" fillId="38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45" borderId="10" xfId="0" applyFont="1" applyFill="1" applyBorder="1" applyAlignment="1">
      <alignment horizontal="center" vertical="center"/>
    </xf>
    <xf numFmtId="4" fontId="0" fillId="37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" fontId="10" fillId="37" borderId="10" xfId="0" applyNumberFormat="1" applyFont="1" applyFill="1" applyBorder="1" applyAlignment="1">
      <alignment horizontal="center" vertical="center"/>
    </xf>
    <xf numFmtId="4" fontId="0" fillId="43" borderId="10" xfId="0" applyNumberFormat="1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4" fontId="0" fillId="40" borderId="10" xfId="0" applyNumberFormat="1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center" vertical="center"/>
    </xf>
    <xf numFmtId="1" fontId="10" fillId="36" borderId="10" xfId="0" applyNumberFormat="1" applyFont="1" applyFill="1" applyBorder="1" applyAlignment="1">
      <alignment horizontal="center" vertical="center"/>
    </xf>
    <xf numFmtId="4" fontId="0" fillId="43" borderId="10" xfId="0" applyNumberFormat="1" applyFont="1" applyFill="1" applyBorder="1" applyAlignment="1">
      <alignment horizontal="right" vertical="center"/>
    </xf>
    <xf numFmtId="4" fontId="10" fillId="43" borderId="10" xfId="0" applyNumberFormat="1" applyFont="1" applyFill="1" applyBorder="1" applyAlignment="1">
      <alignment horizontal="right" vertical="center"/>
    </xf>
    <xf numFmtId="4" fontId="0" fillId="44" borderId="10" xfId="0" applyNumberFormat="1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/>
    </xf>
    <xf numFmtId="4" fontId="4" fillId="44" borderId="10" xfId="0" applyNumberFormat="1" applyFont="1" applyFill="1" applyBorder="1" applyAlignment="1">
      <alignment horizontal="right" vertical="center" wrapText="1"/>
    </xf>
    <xf numFmtId="4" fontId="0" fillId="44" borderId="10" xfId="0" applyNumberFormat="1" applyFont="1" applyFill="1" applyBorder="1" applyAlignment="1">
      <alignment horizontal="right" vertical="center" wrapText="1"/>
    </xf>
    <xf numFmtId="4" fontId="0" fillId="44" borderId="10" xfId="0" applyNumberFormat="1" applyFont="1" applyFill="1" applyBorder="1" applyAlignment="1">
      <alignment horizontal="right" vertical="center"/>
    </xf>
    <xf numFmtId="1" fontId="10" fillId="33" borderId="10" xfId="0" applyNumberFormat="1" applyFont="1" applyFill="1" applyBorder="1" applyAlignment="1">
      <alignment horizontal="center" vertical="center"/>
    </xf>
    <xf numFmtId="4" fontId="0" fillId="38" borderId="10" xfId="0" applyNumberFormat="1" applyFont="1" applyFill="1" applyBorder="1" applyAlignment="1">
      <alignment horizontal="right" vertical="center" wrapText="1"/>
    </xf>
    <xf numFmtId="1" fontId="10" fillId="46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0" fillId="47" borderId="11" xfId="0" applyFont="1" applyFill="1" applyBorder="1" applyAlignment="1">
      <alignment horizontal="center" vertical="center"/>
    </xf>
    <xf numFmtId="1" fontId="0" fillId="47" borderId="10" xfId="0" applyNumberFormat="1" applyFont="1" applyFill="1" applyBorder="1" applyAlignment="1">
      <alignment horizontal="center" vertical="center" wrapText="1"/>
    </xf>
    <xf numFmtId="4" fontId="0" fillId="47" borderId="10" xfId="0" applyNumberFormat="1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 wrapText="1"/>
    </xf>
    <xf numFmtId="1" fontId="10" fillId="47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4" fontId="3" fillId="44" borderId="10" xfId="0" applyNumberFormat="1" applyFont="1" applyFill="1" applyBorder="1" applyAlignment="1">
      <alignment horizontal="center" vertical="center"/>
    </xf>
    <xf numFmtId="0" fontId="2" fillId="47" borderId="11" xfId="0" applyFont="1" applyFill="1" applyBorder="1" applyAlignment="1">
      <alignment horizontal="center" vertical="center" wrapText="1"/>
    </xf>
    <xf numFmtId="4" fontId="0" fillId="47" borderId="11" xfId="0" applyNumberFormat="1" applyFont="1" applyFill="1" applyBorder="1" applyAlignment="1">
      <alignment horizontal="right" vertical="center" wrapText="1"/>
    </xf>
    <xf numFmtId="4" fontId="0" fillId="47" borderId="11" xfId="0" applyNumberFormat="1" applyFont="1" applyFill="1" applyBorder="1" applyAlignment="1">
      <alignment horizontal="center" vertical="center" wrapText="1"/>
    </xf>
    <xf numFmtId="1" fontId="0" fillId="47" borderId="11" xfId="0" applyNumberFormat="1" applyFont="1" applyFill="1" applyBorder="1" applyAlignment="1">
      <alignment horizontal="center" vertical="center" wrapText="1"/>
    </xf>
    <xf numFmtId="4" fontId="10" fillId="47" borderId="18" xfId="0" applyNumberFormat="1" applyFont="1" applyFill="1" applyBorder="1" applyAlignment="1">
      <alignment horizontal="right" vertical="center" wrapText="1"/>
    </xf>
    <xf numFmtId="4" fontId="10" fillId="47" borderId="18" xfId="0" applyNumberFormat="1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/>
    </xf>
    <xf numFmtId="0" fontId="2" fillId="47" borderId="19" xfId="0" applyFont="1" applyFill="1" applyBorder="1" applyAlignment="1">
      <alignment horizontal="center" vertical="center" wrapText="1"/>
    </xf>
    <xf numFmtId="4" fontId="0" fillId="47" borderId="19" xfId="0" applyNumberFormat="1" applyFont="1" applyFill="1" applyBorder="1" applyAlignment="1">
      <alignment horizontal="right" vertical="center" wrapText="1"/>
    </xf>
    <xf numFmtId="4" fontId="0" fillId="47" borderId="19" xfId="0" applyNumberFormat="1" applyFont="1" applyFill="1" applyBorder="1" applyAlignment="1">
      <alignment horizontal="center" vertical="center" wrapText="1"/>
    </xf>
    <xf numFmtId="49" fontId="0" fillId="47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43" borderId="2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 wrapText="1"/>
    </xf>
    <xf numFmtId="0" fontId="0" fillId="47" borderId="20" xfId="0" applyFont="1" applyFill="1" applyBorder="1" applyAlignment="1">
      <alignment horizontal="center" vertical="center"/>
    </xf>
    <xf numFmtId="0" fontId="2" fillId="47" borderId="12" xfId="0" applyFont="1" applyFill="1" applyBorder="1" applyAlignment="1">
      <alignment horizontal="center" vertical="center" wrapText="1"/>
    </xf>
    <xf numFmtId="1" fontId="10" fillId="47" borderId="18" xfId="0" applyNumberFormat="1" applyFont="1" applyFill="1" applyBorder="1" applyAlignment="1">
      <alignment horizontal="center" vertical="center"/>
    </xf>
    <xf numFmtId="1" fontId="0" fillId="47" borderId="19" xfId="0" applyNumberFormat="1" applyFont="1" applyFill="1" applyBorder="1" applyAlignment="1">
      <alignment horizontal="center" vertical="center" wrapText="1"/>
    </xf>
    <xf numFmtId="4" fontId="0" fillId="44" borderId="12" xfId="0" applyNumberFormat="1" applyFont="1" applyFill="1" applyBorder="1" applyAlignment="1">
      <alignment horizontal="right" vertical="center" wrapText="1"/>
    </xf>
    <xf numFmtId="0" fontId="0" fillId="44" borderId="11" xfId="0" applyFont="1" applyFill="1" applyBorder="1" applyAlignment="1">
      <alignment horizontal="center" vertical="center"/>
    </xf>
    <xf numFmtId="0" fontId="2" fillId="44" borderId="11" xfId="0" applyFont="1" applyFill="1" applyBorder="1" applyAlignment="1">
      <alignment horizontal="center" vertical="center" wrapText="1"/>
    </xf>
    <xf numFmtId="0" fontId="0" fillId="44" borderId="19" xfId="0" applyFont="1" applyFill="1" applyBorder="1" applyAlignment="1">
      <alignment horizontal="center" vertical="center"/>
    </xf>
    <xf numFmtId="0" fontId="2" fillId="44" borderId="19" xfId="0" applyFont="1" applyFill="1" applyBorder="1" applyAlignment="1">
      <alignment horizontal="center" vertical="center" wrapText="1"/>
    </xf>
    <xf numFmtId="0" fontId="50" fillId="47" borderId="19" xfId="0" applyFont="1" applyFill="1" applyBorder="1" applyAlignment="1">
      <alignment horizontal="center" vertical="center" wrapText="1"/>
    </xf>
    <xf numFmtId="4" fontId="49" fillId="47" borderId="12" xfId="0" applyNumberFormat="1" applyFont="1" applyFill="1" applyBorder="1" applyAlignment="1">
      <alignment horizontal="right" vertical="center" wrapText="1"/>
    </xf>
    <xf numFmtId="4" fontId="49" fillId="47" borderId="19" xfId="0" applyNumberFormat="1" applyFont="1" applyFill="1" applyBorder="1" applyAlignment="1">
      <alignment horizontal="right" vertical="center" wrapText="1"/>
    </xf>
    <xf numFmtId="0" fontId="50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42" borderId="11" xfId="0" applyFont="1" applyFill="1" applyBorder="1" applyAlignment="1">
      <alignment horizontal="center" vertical="center"/>
    </xf>
    <xf numFmtId="0" fontId="6" fillId="42" borderId="11" xfId="0" applyFont="1" applyFill="1" applyBorder="1" applyAlignment="1">
      <alignment horizontal="left" vertical="center" wrapText="1"/>
    </xf>
    <xf numFmtId="0" fontId="4" fillId="42" borderId="19" xfId="0" applyFont="1" applyFill="1" applyBorder="1" applyAlignment="1">
      <alignment horizontal="center" vertical="center"/>
    </xf>
    <xf numFmtId="0" fontId="51" fillId="42" borderId="11" xfId="0" applyFont="1" applyFill="1" applyBorder="1" applyAlignment="1">
      <alignment horizontal="left" vertical="center" wrapText="1"/>
    </xf>
    <xf numFmtId="0" fontId="51" fillId="42" borderId="10" xfId="0" applyFont="1" applyFill="1" applyBorder="1" applyAlignment="1">
      <alignment horizontal="left" vertical="center" wrapText="1"/>
    </xf>
    <xf numFmtId="4" fontId="49" fillId="42" borderId="10" xfId="0" applyNumberFormat="1" applyFont="1" applyFill="1" applyBorder="1" applyAlignment="1">
      <alignment horizontal="right" vertical="center"/>
    </xf>
    <xf numFmtId="1" fontId="49" fillId="42" borderId="10" xfId="0" applyNumberFormat="1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left" vertical="center" wrapText="1"/>
    </xf>
    <xf numFmtId="0" fontId="51" fillId="38" borderId="10" xfId="0" applyFont="1" applyFill="1" applyBorder="1" applyAlignment="1">
      <alignment horizontal="left" vertical="center" wrapText="1"/>
    </xf>
    <xf numFmtId="4" fontId="49" fillId="38" borderId="10" xfId="0" applyNumberFormat="1" applyFont="1" applyFill="1" applyBorder="1" applyAlignment="1">
      <alignment horizontal="right" vertical="center"/>
    </xf>
    <xf numFmtId="4" fontId="49" fillId="38" borderId="10" xfId="0" applyNumberFormat="1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center" vertical="center"/>
    </xf>
    <xf numFmtId="4" fontId="0" fillId="47" borderId="12" xfId="0" applyNumberFormat="1" applyFont="1" applyFill="1" applyBorder="1" applyAlignment="1">
      <alignment horizontal="right" vertical="center" wrapText="1"/>
    </xf>
    <xf numFmtId="0" fontId="49" fillId="47" borderId="19" xfId="0" applyFont="1" applyFill="1" applyBorder="1" applyAlignment="1">
      <alignment horizontal="center" vertical="center"/>
    </xf>
    <xf numFmtId="4" fontId="49" fillId="47" borderId="10" xfId="0" applyNumberFormat="1" applyFont="1" applyFill="1" applyBorder="1" applyAlignment="1">
      <alignment horizontal="right" vertical="center"/>
    </xf>
    <xf numFmtId="4" fontId="49" fillId="47" borderId="10" xfId="0" applyNumberFormat="1" applyFont="1" applyFill="1" applyBorder="1" applyAlignment="1">
      <alignment horizontal="center" vertical="center"/>
    </xf>
    <xf numFmtId="0" fontId="49" fillId="47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7" borderId="20" xfId="0" applyFont="1" applyFill="1" applyBorder="1" applyAlignment="1">
      <alignment horizontal="center" vertical="center"/>
    </xf>
    <xf numFmtId="0" fontId="5" fillId="47" borderId="22" xfId="0" applyFont="1" applyFill="1" applyBorder="1" applyAlignment="1">
      <alignment horizontal="center" vertical="center"/>
    </xf>
    <xf numFmtId="0" fontId="5" fillId="47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47" borderId="23" xfId="0" applyFont="1" applyFill="1" applyBorder="1" applyAlignment="1">
      <alignment horizontal="center" vertical="center"/>
    </xf>
    <xf numFmtId="0" fontId="5" fillId="47" borderId="24" xfId="0" applyFont="1" applyFill="1" applyBorder="1" applyAlignment="1">
      <alignment horizontal="center" vertical="center"/>
    </xf>
    <xf numFmtId="0" fontId="5" fillId="47" borderId="21" xfId="0" applyFont="1" applyFill="1" applyBorder="1" applyAlignment="1">
      <alignment horizontal="center" vertical="center"/>
    </xf>
    <xf numFmtId="0" fontId="5" fillId="46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43" borderId="20" xfId="0" applyFont="1" applyFill="1" applyBorder="1" applyAlignment="1">
      <alignment horizontal="center" vertical="center"/>
    </xf>
    <xf numFmtId="0" fontId="5" fillId="43" borderId="22" xfId="0" applyFont="1" applyFill="1" applyBorder="1" applyAlignment="1">
      <alignment horizontal="center" vertical="center"/>
    </xf>
    <xf numFmtId="0" fontId="5" fillId="43" borderId="12" xfId="0" applyFont="1" applyFill="1" applyBorder="1" applyAlignment="1">
      <alignment horizontal="center" vertical="center"/>
    </xf>
    <xf numFmtId="0" fontId="5" fillId="45" borderId="23" xfId="0" applyFont="1" applyFill="1" applyBorder="1" applyAlignment="1">
      <alignment horizontal="center" vertical="center"/>
    </xf>
    <xf numFmtId="0" fontId="5" fillId="45" borderId="24" xfId="0" applyFont="1" applyFill="1" applyBorder="1" applyAlignment="1">
      <alignment horizontal="center" vertical="center"/>
    </xf>
    <xf numFmtId="0" fontId="5" fillId="45" borderId="12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44" borderId="23" xfId="0" applyFont="1" applyFill="1" applyBorder="1" applyAlignment="1">
      <alignment horizontal="center" vertical="center" wrapText="1"/>
    </xf>
    <xf numFmtId="0" fontId="5" fillId="44" borderId="24" xfId="0" applyFont="1" applyFill="1" applyBorder="1" applyAlignment="1">
      <alignment horizontal="center" vertical="center" wrapText="1"/>
    </xf>
    <xf numFmtId="0" fontId="5" fillId="44" borderId="21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PageLayoutView="0" workbookViewId="0" topLeftCell="A13">
      <selection activeCell="B156" sqref="B156:J156"/>
    </sheetView>
  </sheetViews>
  <sheetFormatPr defaultColWidth="9.140625" defaultRowHeight="27.75" customHeight="1"/>
  <cols>
    <col min="1" max="1" width="5.7109375" style="0" customWidth="1"/>
    <col min="2" max="2" width="27.421875" style="95" customWidth="1"/>
    <col min="3" max="3" width="18.7109375" style="95" customWidth="1"/>
    <col min="4" max="4" width="15.8515625" style="103" customWidth="1"/>
    <col min="5" max="5" width="15.7109375" style="0" customWidth="1"/>
    <col min="6" max="6" width="15.57421875" style="0" customWidth="1"/>
    <col min="7" max="7" width="15.421875" style="0" bestFit="1" customWidth="1"/>
    <col min="8" max="8" width="9.421875" style="0" customWidth="1"/>
    <col min="9" max="9" width="10.57421875" style="0" customWidth="1"/>
    <col min="10" max="10" width="9.8515625" style="0" bestFit="1" customWidth="1"/>
  </cols>
  <sheetData>
    <row r="1" spans="1:10" ht="41.25" customHeight="1" thickBot="1">
      <c r="A1" s="210" t="s">
        <v>216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s="7" customFormat="1" ht="25.5" customHeight="1" thickBot="1">
      <c r="A2" s="200" t="s">
        <v>43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s="7" customFormat="1" ht="39" customHeight="1" thickBot="1">
      <c r="A3" s="26" t="s">
        <v>4</v>
      </c>
      <c r="B3" s="84" t="s">
        <v>1</v>
      </c>
      <c r="C3" s="84" t="s">
        <v>2</v>
      </c>
      <c r="D3" s="84" t="s">
        <v>28</v>
      </c>
      <c r="E3" s="1" t="s">
        <v>3</v>
      </c>
      <c r="F3" s="1" t="s">
        <v>27</v>
      </c>
      <c r="G3" s="1" t="s">
        <v>0</v>
      </c>
      <c r="H3" s="27" t="s">
        <v>25</v>
      </c>
      <c r="I3" s="28" t="s">
        <v>26</v>
      </c>
      <c r="J3" s="29" t="s">
        <v>34</v>
      </c>
    </row>
    <row r="4" spans="1:10" s="7" customFormat="1" ht="27.75" customHeight="1" thickBot="1">
      <c r="A4" s="13">
        <v>1</v>
      </c>
      <c r="B4" s="2" t="s">
        <v>5</v>
      </c>
      <c r="C4" s="2" t="s">
        <v>23</v>
      </c>
      <c r="D4" s="3">
        <v>30500</v>
      </c>
      <c r="E4" s="15">
        <v>35062.8</v>
      </c>
      <c r="F4" s="15">
        <v>74203.9</v>
      </c>
      <c r="G4" s="15">
        <f aca="true" t="shared" si="0" ref="G4:G11">E4+F4</f>
        <v>109266.7</v>
      </c>
      <c r="H4" s="53">
        <f aca="true" t="shared" si="1" ref="H4:H12">F4/G4*100</f>
        <v>67.91080905710523</v>
      </c>
      <c r="I4" s="53">
        <f aca="true" t="shared" si="2" ref="I4:I12">F4/E4*100</f>
        <v>211.6314156313814</v>
      </c>
      <c r="J4" s="52">
        <v>20</v>
      </c>
    </row>
    <row r="5" spans="1:10" s="7" customFormat="1" ht="27.75" customHeight="1" thickBot="1">
      <c r="A5" s="13">
        <v>2</v>
      </c>
      <c r="B5" s="2" t="s">
        <v>5</v>
      </c>
      <c r="C5" s="2" t="s">
        <v>32</v>
      </c>
      <c r="D5" s="3">
        <v>28778</v>
      </c>
      <c r="E5" s="15">
        <v>28766.8</v>
      </c>
      <c r="F5" s="15">
        <v>14460</v>
      </c>
      <c r="G5" s="15">
        <f t="shared" si="0"/>
        <v>43226.8</v>
      </c>
      <c r="H5" s="53">
        <f t="shared" si="1"/>
        <v>33.45146992143763</v>
      </c>
      <c r="I5" s="53">
        <f t="shared" si="2"/>
        <v>50.266279182947</v>
      </c>
      <c r="J5" s="52">
        <v>17</v>
      </c>
    </row>
    <row r="6" spans="1:10" s="7" customFormat="1" ht="27.75" customHeight="1" thickBot="1">
      <c r="A6" s="13">
        <v>3</v>
      </c>
      <c r="B6" s="2" t="s">
        <v>9</v>
      </c>
      <c r="C6" s="2" t="s">
        <v>15</v>
      </c>
      <c r="D6" s="15">
        <v>24851</v>
      </c>
      <c r="E6" s="15">
        <v>27330.19</v>
      </c>
      <c r="F6" s="15">
        <v>29080</v>
      </c>
      <c r="G6" s="15">
        <f t="shared" si="0"/>
        <v>56410.19</v>
      </c>
      <c r="H6" s="53">
        <f t="shared" si="1"/>
        <v>51.55096978045988</v>
      </c>
      <c r="I6" s="53">
        <f t="shared" si="2"/>
        <v>106.40248018766061</v>
      </c>
      <c r="J6" s="52">
        <v>17</v>
      </c>
    </row>
    <row r="7" spans="1:10" s="7" customFormat="1" ht="27.75" customHeight="1" thickBot="1">
      <c r="A7" s="13">
        <v>4</v>
      </c>
      <c r="B7" s="2" t="s">
        <v>9</v>
      </c>
      <c r="C7" s="2" t="s">
        <v>15</v>
      </c>
      <c r="D7" s="3">
        <v>30000</v>
      </c>
      <c r="E7" s="15">
        <v>29865.6</v>
      </c>
      <c r="F7" s="15">
        <v>57872</v>
      </c>
      <c r="G7" s="15">
        <f t="shared" si="0"/>
        <v>87737.6</v>
      </c>
      <c r="H7" s="53">
        <f t="shared" si="1"/>
        <v>65.9603180392443</v>
      </c>
      <c r="I7" s="53">
        <f t="shared" si="2"/>
        <v>193.7747776706311</v>
      </c>
      <c r="J7" s="52">
        <v>18</v>
      </c>
    </row>
    <row r="8" spans="1:10" s="7" customFormat="1" ht="23.25" thickBot="1">
      <c r="A8" s="13">
        <v>5</v>
      </c>
      <c r="B8" s="2" t="s">
        <v>42</v>
      </c>
      <c r="C8" s="2" t="s">
        <v>63</v>
      </c>
      <c r="D8" s="3">
        <v>30000</v>
      </c>
      <c r="E8" s="15">
        <v>29982.72</v>
      </c>
      <c r="F8" s="15">
        <v>124008.5</v>
      </c>
      <c r="G8" s="15">
        <f t="shared" si="0"/>
        <v>153991.22</v>
      </c>
      <c r="H8" s="53">
        <f t="shared" si="1"/>
        <v>80.5295912325391</v>
      </c>
      <c r="I8" s="53">
        <f t="shared" si="2"/>
        <v>413.5999002091871</v>
      </c>
      <c r="J8" s="52">
        <v>22</v>
      </c>
    </row>
    <row r="9" spans="1:10" s="7" customFormat="1" ht="23.25" thickBot="1">
      <c r="A9" s="52">
        <v>6</v>
      </c>
      <c r="B9" s="2" t="s">
        <v>76</v>
      </c>
      <c r="C9" s="2" t="s">
        <v>63</v>
      </c>
      <c r="D9" s="3">
        <v>30000</v>
      </c>
      <c r="E9" s="15">
        <v>29981.14</v>
      </c>
      <c r="F9" s="15">
        <v>38760</v>
      </c>
      <c r="G9" s="15">
        <f t="shared" si="0"/>
        <v>68741.14</v>
      </c>
      <c r="H9" s="53">
        <f t="shared" si="1"/>
        <v>56.38544836469107</v>
      </c>
      <c r="I9" s="53">
        <f t="shared" si="2"/>
        <v>129.2812748281086</v>
      </c>
      <c r="J9" s="52">
        <v>20</v>
      </c>
    </row>
    <row r="10" spans="1:10" s="7" customFormat="1" ht="34.5" customHeight="1" thickBot="1">
      <c r="A10" s="52">
        <v>7</v>
      </c>
      <c r="B10" s="2" t="s">
        <v>73</v>
      </c>
      <c r="C10" s="2" t="s">
        <v>72</v>
      </c>
      <c r="D10" s="3">
        <v>29920</v>
      </c>
      <c r="E10" s="3">
        <v>29923.67</v>
      </c>
      <c r="F10" s="15">
        <v>4728</v>
      </c>
      <c r="G10" s="15">
        <f t="shared" si="0"/>
        <v>34651.67</v>
      </c>
      <c r="H10" s="53">
        <f t="shared" si="1"/>
        <v>13.644364037865998</v>
      </c>
      <c r="I10" s="53">
        <f t="shared" si="2"/>
        <v>15.800200978021747</v>
      </c>
      <c r="J10" s="52">
        <v>10</v>
      </c>
    </row>
    <row r="11" spans="1:10" s="7" customFormat="1" ht="36" customHeight="1" thickBot="1">
      <c r="A11" s="52">
        <v>8</v>
      </c>
      <c r="B11" s="2" t="s">
        <v>214</v>
      </c>
      <c r="C11" s="2" t="s">
        <v>215</v>
      </c>
      <c r="D11" s="3">
        <v>38500</v>
      </c>
      <c r="E11" s="15">
        <v>38098.13</v>
      </c>
      <c r="F11" s="15">
        <v>4316</v>
      </c>
      <c r="G11" s="15">
        <f t="shared" si="0"/>
        <v>42414.13</v>
      </c>
      <c r="H11" s="53">
        <f t="shared" si="1"/>
        <v>10.17585413163019</v>
      </c>
      <c r="I11" s="53">
        <f t="shared" si="2"/>
        <v>11.32864001461489</v>
      </c>
      <c r="J11" s="52">
        <v>15</v>
      </c>
    </row>
    <row r="12" spans="1:10" s="7" customFormat="1" ht="23.25" customHeight="1" thickBot="1">
      <c r="A12" s="211" t="s">
        <v>19</v>
      </c>
      <c r="B12" s="211"/>
      <c r="C12" s="211"/>
      <c r="D12" s="106">
        <f>SUM(D4:D11)</f>
        <v>242549</v>
      </c>
      <c r="E12" s="106">
        <f>SUM(E4:E11)</f>
        <v>249011.05</v>
      </c>
      <c r="F12" s="106">
        <f>SUM(F4:F11)</f>
        <v>347428.4</v>
      </c>
      <c r="G12" s="106">
        <f>SUM(G4:G11)</f>
        <v>596439.4500000001</v>
      </c>
      <c r="H12" s="14">
        <f t="shared" si="1"/>
        <v>58.25040580397557</v>
      </c>
      <c r="I12" s="14">
        <f t="shared" si="2"/>
        <v>139.52328621561173</v>
      </c>
      <c r="J12" s="107">
        <f>SUM(J4:J11)</f>
        <v>139</v>
      </c>
    </row>
    <row r="13" spans="1:10" s="7" customFormat="1" ht="25.5" customHeight="1" thickBot="1">
      <c r="A13" s="30"/>
      <c r="B13" s="200" t="s">
        <v>44</v>
      </c>
      <c r="C13" s="200"/>
      <c r="D13" s="200"/>
      <c r="E13" s="200"/>
      <c r="F13" s="200"/>
      <c r="G13" s="200"/>
      <c r="H13" s="200"/>
      <c r="I13" s="200"/>
      <c r="J13" s="200"/>
    </row>
    <row r="14" spans="1:10" s="7" customFormat="1" ht="35.25" customHeight="1" thickBot="1">
      <c r="A14" s="32">
        <v>1</v>
      </c>
      <c r="B14" s="85" t="s">
        <v>6</v>
      </c>
      <c r="C14" s="96" t="s">
        <v>38</v>
      </c>
      <c r="D14" s="104">
        <v>33400</v>
      </c>
      <c r="E14" s="104">
        <v>35868</v>
      </c>
      <c r="F14" s="104">
        <v>114271</v>
      </c>
      <c r="G14" s="104">
        <f>E14+F14</f>
        <v>150139</v>
      </c>
      <c r="H14" s="105">
        <f>F14/G14*100</f>
        <v>76.11013793884334</v>
      </c>
      <c r="I14" s="105">
        <f>F14/E14*100</f>
        <v>318.58759897401586</v>
      </c>
      <c r="J14" s="55">
        <v>33</v>
      </c>
    </row>
    <row r="15" spans="1:10" s="7" customFormat="1" ht="35.25" customHeight="1" thickBot="1">
      <c r="A15" s="55" t="s">
        <v>120</v>
      </c>
      <c r="B15" s="85" t="s">
        <v>121</v>
      </c>
      <c r="C15" s="96" t="s">
        <v>122</v>
      </c>
      <c r="D15" s="104">
        <v>13000</v>
      </c>
      <c r="E15" s="104">
        <v>12914.08</v>
      </c>
      <c r="F15" s="104">
        <v>19998.5</v>
      </c>
      <c r="G15" s="104">
        <f>E15+F15</f>
        <v>32912.58</v>
      </c>
      <c r="H15" s="105">
        <f>F15/G15*100</f>
        <v>60.76248048618491</v>
      </c>
      <c r="I15" s="105">
        <f>F15/E15*100</f>
        <v>154.8581083592482</v>
      </c>
      <c r="J15" s="55">
        <v>10</v>
      </c>
    </row>
    <row r="16" spans="1:10" s="7" customFormat="1" ht="35.25" customHeight="1" thickBot="1">
      <c r="A16" s="55">
        <v>3</v>
      </c>
      <c r="B16" s="85" t="s">
        <v>134</v>
      </c>
      <c r="C16" s="96" t="s">
        <v>122</v>
      </c>
      <c r="D16" s="104">
        <v>18280</v>
      </c>
      <c r="E16" s="104">
        <v>16061.93</v>
      </c>
      <c r="F16" s="104">
        <v>11550</v>
      </c>
      <c r="G16" s="104">
        <f>E16+F16</f>
        <v>27611.93</v>
      </c>
      <c r="H16" s="105">
        <f>F16/G16*100</f>
        <v>41.8297453310942</v>
      </c>
      <c r="I16" s="105">
        <f>F16/E16*100</f>
        <v>71.90916658209817</v>
      </c>
      <c r="J16" s="55">
        <v>17</v>
      </c>
    </row>
    <row r="17" spans="1:10" s="7" customFormat="1" ht="35.25" customHeight="1" thickBot="1">
      <c r="A17" s="55">
        <v>4</v>
      </c>
      <c r="B17" s="190" t="s">
        <v>217</v>
      </c>
      <c r="C17" s="191" t="s">
        <v>122</v>
      </c>
      <c r="D17" s="192">
        <v>28000</v>
      </c>
      <c r="E17" s="192">
        <v>25690</v>
      </c>
      <c r="F17" s="192">
        <v>9960</v>
      </c>
      <c r="G17" s="192">
        <f>E17+F17</f>
        <v>35650</v>
      </c>
      <c r="H17" s="193">
        <f>F17/G17*100</f>
        <v>27.938288920056102</v>
      </c>
      <c r="I17" s="193">
        <f>F17/E17*100</f>
        <v>38.76994939665239</v>
      </c>
      <c r="J17" s="194">
        <v>17</v>
      </c>
    </row>
    <row r="18" spans="1:10" s="7" customFormat="1" ht="35.25" customHeight="1" thickBot="1">
      <c r="A18" s="212" t="s">
        <v>19</v>
      </c>
      <c r="B18" s="213"/>
      <c r="C18" s="214"/>
      <c r="D18" s="18">
        <f>SUM(D14:D17)</f>
        <v>92680</v>
      </c>
      <c r="E18" s="18">
        <f>SUM(E14:E17)</f>
        <v>90534.01000000001</v>
      </c>
      <c r="F18" s="18">
        <f>SUM(F14:F17)</f>
        <v>155779.5</v>
      </c>
      <c r="G18" s="18">
        <f>E18+F18</f>
        <v>246313.51</v>
      </c>
      <c r="H18" s="9">
        <f>F18/G18*100</f>
        <v>63.24439938353361</v>
      </c>
      <c r="I18" s="9">
        <f>F18/E18*100</f>
        <v>172.06738108695282</v>
      </c>
      <c r="J18" s="108">
        <f>SUM(J14:J17)</f>
        <v>77</v>
      </c>
    </row>
    <row r="19" spans="1:10" s="7" customFormat="1" ht="27" customHeight="1" thickBot="1">
      <c r="A19" s="200" t="s">
        <v>45</v>
      </c>
      <c r="B19" s="200"/>
      <c r="C19" s="200"/>
      <c r="D19" s="200"/>
      <c r="E19" s="200"/>
      <c r="F19" s="200"/>
      <c r="G19" s="200"/>
      <c r="H19" s="200"/>
      <c r="I19" s="200"/>
      <c r="J19" s="200"/>
    </row>
    <row r="20" spans="1:10" s="7" customFormat="1" ht="40.5" customHeight="1" thickBot="1">
      <c r="A20" s="31">
        <v>1</v>
      </c>
      <c r="B20" s="86" t="s">
        <v>7</v>
      </c>
      <c r="C20" s="86" t="s">
        <v>14</v>
      </c>
      <c r="D20" s="48">
        <v>33238</v>
      </c>
      <c r="E20" s="48">
        <v>31889.63</v>
      </c>
      <c r="F20" s="48">
        <v>12068</v>
      </c>
      <c r="G20" s="48">
        <f aca="true" t="shared" si="3" ref="G20:G26">E20+F20</f>
        <v>43957.630000000005</v>
      </c>
      <c r="H20" s="50">
        <f aca="true" t="shared" si="4" ref="H20:H27">F20/G20*100</f>
        <v>27.453709401530517</v>
      </c>
      <c r="I20" s="50">
        <f aca="true" t="shared" si="5" ref="I20:I27">F20/E20*100</f>
        <v>37.84302295134813</v>
      </c>
      <c r="J20" s="51">
        <v>15</v>
      </c>
    </row>
    <row r="21" spans="1:10" s="7" customFormat="1" ht="36" customHeight="1" thickBot="1">
      <c r="A21" s="54">
        <v>2</v>
      </c>
      <c r="B21" s="87" t="s">
        <v>74</v>
      </c>
      <c r="C21" s="87" t="s">
        <v>71</v>
      </c>
      <c r="D21" s="48">
        <v>30000</v>
      </c>
      <c r="E21" s="48">
        <v>29960</v>
      </c>
      <c r="F21" s="48">
        <v>73220</v>
      </c>
      <c r="G21" s="48">
        <f t="shared" si="3"/>
        <v>103180</v>
      </c>
      <c r="H21" s="56">
        <f t="shared" si="4"/>
        <v>70.96336499321573</v>
      </c>
      <c r="I21" s="56">
        <f t="shared" si="5"/>
        <v>244.392523364486</v>
      </c>
      <c r="J21" s="51">
        <v>59</v>
      </c>
    </row>
    <row r="22" spans="1:10" s="7" customFormat="1" ht="36" customHeight="1" thickBot="1">
      <c r="A22" s="54">
        <v>3</v>
      </c>
      <c r="B22" s="87" t="s">
        <v>75</v>
      </c>
      <c r="C22" s="87" t="s">
        <v>102</v>
      </c>
      <c r="D22" s="48">
        <v>10000</v>
      </c>
      <c r="E22" s="48">
        <v>9667</v>
      </c>
      <c r="F22" s="48">
        <v>49510</v>
      </c>
      <c r="G22" s="48">
        <f t="shared" si="3"/>
        <v>59177</v>
      </c>
      <c r="H22" s="56">
        <f t="shared" si="4"/>
        <v>83.66426145292934</v>
      </c>
      <c r="I22" s="56">
        <f t="shared" si="5"/>
        <v>512.1547532843695</v>
      </c>
      <c r="J22" s="51">
        <v>86</v>
      </c>
    </row>
    <row r="23" spans="1:10" s="7" customFormat="1" ht="36" customHeight="1" thickBot="1">
      <c r="A23" s="54">
        <v>4</v>
      </c>
      <c r="B23" s="87" t="s">
        <v>101</v>
      </c>
      <c r="C23" s="87" t="s">
        <v>103</v>
      </c>
      <c r="D23" s="48">
        <v>30000</v>
      </c>
      <c r="E23" s="48">
        <f>28762.5</f>
        <v>28762.5</v>
      </c>
      <c r="F23" s="48">
        <v>27772</v>
      </c>
      <c r="G23" s="48">
        <f t="shared" si="3"/>
        <v>56534.5</v>
      </c>
      <c r="H23" s="56">
        <f t="shared" si="4"/>
        <v>49.12398623849154</v>
      </c>
      <c r="I23" s="56">
        <f t="shared" si="5"/>
        <v>96.55627987831377</v>
      </c>
      <c r="J23" s="51">
        <v>69</v>
      </c>
    </row>
    <row r="24" spans="1:10" s="7" customFormat="1" ht="36" customHeight="1" thickBot="1">
      <c r="A24" s="54">
        <v>5</v>
      </c>
      <c r="B24" s="87" t="s">
        <v>128</v>
      </c>
      <c r="C24" s="87" t="s">
        <v>71</v>
      </c>
      <c r="D24" s="48">
        <v>30000</v>
      </c>
      <c r="E24" s="48">
        <v>30000</v>
      </c>
      <c r="F24" s="48">
        <v>70486.1</v>
      </c>
      <c r="G24" s="48">
        <f t="shared" si="3"/>
        <v>100486.1</v>
      </c>
      <c r="H24" s="56">
        <f t="shared" si="4"/>
        <v>70.14512454956457</v>
      </c>
      <c r="I24" s="56">
        <f t="shared" si="5"/>
        <v>234.9536666666667</v>
      </c>
      <c r="J24" s="51">
        <v>124</v>
      </c>
    </row>
    <row r="25" spans="1:10" s="182" customFormat="1" ht="36" customHeight="1" thickBot="1">
      <c r="A25" s="183">
        <v>6</v>
      </c>
      <c r="B25" s="184" t="s">
        <v>135</v>
      </c>
      <c r="C25" s="87" t="s">
        <v>71</v>
      </c>
      <c r="D25" s="48">
        <v>13500</v>
      </c>
      <c r="E25" s="48">
        <v>13500</v>
      </c>
      <c r="F25" s="48">
        <v>49988</v>
      </c>
      <c r="G25" s="48">
        <f t="shared" si="3"/>
        <v>63488</v>
      </c>
      <c r="H25" s="48">
        <f>F25/G25*100</f>
        <v>78.73613911290323</v>
      </c>
      <c r="I25" s="48">
        <f>F25/E25*100</f>
        <v>370.2814814814815</v>
      </c>
      <c r="J25" s="51">
        <v>80</v>
      </c>
    </row>
    <row r="26" spans="1:10" s="182" customFormat="1" ht="36" customHeight="1" thickBot="1">
      <c r="A26" s="185">
        <v>7</v>
      </c>
      <c r="B26" s="186" t="s">
        <v>218</v>
      </c>
      <c r="C26" s="187" t="s">
        <v>219</v>
      </c>
      <c r="D26" s="188">
        <v>36000</v>
      </c>
      <c r="E26" s="188">
        <v>36000</v>
      </c>
      <c r="F26" s="188">
        <v>165570</v>
      </c>
      <c r="G26" s="188">
        <f t="shared" si="3"/>
        <v>201570</v>
      </c>
      <c r="H26" s="188">
        <f>F26/G26*100</f>
        <v>82.14019943443965</v>
      </c>
      <c r="I26" s="188">
        <f>F26/E26*100</f>
        <v>459.9166666666667</v>
      </c>
      <c r="J26" s="189">
        <v>230</v>
      </c>
    </row>
    <row r="27" spans="1:10" s="7" customFormat="1" ht="19.5" customHeight="1" thickBot="1">
      <c r="A27" s="218" t="s">
        <v>19</v>
      </c>
      <c r="B27" s="219"/>
      <c r="C27" s="220"/>
      <c r="D27" s="49">
        <f>SUM(D20:D26)</f>
        <v>182738</v>
      </c>
      <c r="E27" s="49">
        <f>SUM(E20:E26)</f>
        <v>179779.13</v>
      </c>
      <c r="F27" s="49">
        <f>SUM(F20:F26)</f>
        <v>448614.1</v>
      </c>
      <c r="G27" s="49">
        <f>SUM(G20:G26)</f>
        <v>628393.23</v>
      </c>
      <c r="H27" s="49">
        <f t="shared" si="4"/>
        <v>71.3906640910183</v>
      </c>
      <c r="I27" s="49">
        <f t="shared" si="5"/>
        <v>249.53625039791882</v>
      </c>
      <c r="J27" s="109">
        <f>SUM(J20:J26)</f>
        <v>663</v>
      </c>
    </row>
    <row r="28" spans="1:10" s="7" customFormat="1" ht="24.75" customHeight="1" thickBot="1">
      <c r="A28" s="200" t="s">
        <v>46</v>
      </c>
      <c r="B28" s="200"/>
      <c r="C28" s="200"/>
      <c r="D28" s="200"/>
      <c r="E28" s="200"/>
      <c r="F28" s="200"/>
      <c r="G28" s="200"/>
      <c r="H28" s="200"/>
      <c r="I28" s="200"/>
      <c r="J28" s="200"/>
    </row>
    <row r="29" spans="1:10" s="7" customFormat="1" ht="24.75" customHeight="1" thickBot="1">
      <c r="A29" s="33">
        <v>1</v>
      </c>
      <c r="B29" s="88" t="s">
        <v>62</v>
      </c>
      <c r="C29" s="88" t="s">
        <v>13</v>
      </c>
      <c r="D29" s="16">
        <v>18965</v>
      </c>
      <c r="E29" s="16">
        <v>18666</v>
      </c>
      <c r="F29" s="16">
        <v>11670</v>
      </c>
      <c r="G29" s="16">
        <f>E29+F29</f>
        <v>30336</v>
      </c>
      <c r="H29" s="110">
        <f>F29/G29*100</f>
        <v>38.46914556962025</v>
      </c>
      <c r="I29" s="110">
        <f>F29/E29*100</f>
        <v>62.5200900032144</v>
      </c>
      <c r="J29" s="111">
        <v>49</v>
      </c>
    </row>
    <row r="30" spans="1:10" s="7" customFormat="1" ht="24.75" customHeight="1" thickBot="1">
      <c r="A30" s="98">
        <v>2</v>
      </c>
      <c r="B30" s="99" t="s">
        <v>136</v>
      </c>
      <c r="C30" s="99" t="s">
        <v>64</v>
      </c>
      <c r="D30" s="100">
        <v>11835</v>
      </c>
      <c r="E30" s="100">
        <v>1371.29</v>
      </c>
      <c r="F30" s="100">
        <v>0</v>
      </c>
      <c r="G30" s="100">
        <f>E30+F30</f>
        <v>1371.29</v>
      </c>
      <c r="H30" s="101">
        <f>F30/G30*100</f>
        <v>0</v>
      </c>
      <c r="I30" s="101">
        <f>F30/E30*100</f>
        <v>0</v>
      </c>
      <c r="J30" s="98">
        <v>0</v>
      </c>
    </row>
    <row r="31" spans="1:10" s="7" customFormat="1" ht="24.75" customHeight="1" thickBot="1">
      <c r="A31" s="33">
        <v>3</v>
      </c>
      <c r="B31" s="88" t="s">
        <v>96</v>
      </c>
      <c r="C31" s="88" t="s">
        <v>97</v>
      </c>
      <c r="D31" s="16">
        <v>26536</v>
      </c>
      <c r="E31" s="16">
        <v>25375</v>
      </c>
      <c r="F31" s="16">
        <v>29444</v>
      </c>
      <c r="G31" s="16">
        <f>E31+F31</f>
        <v>54819</v>
      </c>
      <c r="H31" s="110">
        <f>F31/G31*100</f>
        <v>53.71130447472592</v>
      </c>
      <c r="I31" s="110">
        <f>F31/E31*100</f>
        <v>116.03546798029556</v>
      </c>
      <c r="J31" s="111">
        <v>114</v>
      </c>
    </row>
    <row r="32" spans="1:10" s="7" customFormat="1" ht="24.75" customHeight="1" thickBot="1">
      <c r="A32" s="33">
        <v>4</v>
      </c>
      <c r="B32" s="88" t="s">
        <v>143</v>
      </c>
      <c r="C32" s="88" t="s">
        <v>97</v>
      </c>
      <c r="D32" s="16">
        <v>15800</v>
      </c>
      <c r="E32" s="16">
        <v>14383.59</v>
      </c>
      <c r="F32" s="16">
        <v>29728</v>
      </c>
      <c r="G32" s="16">
        <f>E32+F32</f>
        <v>44111.59</v>
      </c>
      <c r="H32" s="110">
        <f>F32/G32*100</f>
        <v>67.39271923773322</v>
      </c>
      <c r="I32" s="110">
        <f>F32/E32*100</f>
        <v>206.67997349757607</v>
      </c>
      <c r="J32" s="111">
        <v>150</v>
      </c>
    </row>
    <row r="33" spans="1:10" s="7" customFormat="1" ht="24.75" customHeight="1" thickBot="1">
      <c r="A33" s="33">
        <v>5</v>
      </c>
      <c r="B33" s="88" t="s">
        <v>186</v>
      </c>
      <c r="C33" s="88" t="s">
        <v>97</v>
      </c>
      <c r="D33" s="16">
        <v>4300</v>
      </c>
      <c r="E33" s="16">
        <v>4428</v>
      </c>
      <c r="F33" s="16">
        <v>16836</v>
      </c>
      <c r="G33" s="16">
        <f>E33+F33</f>
        <v>21264</v>
      </c>
      <c r="H33" s="110">
        <f>F33/G33*100</f>
        <v>79.17607223476298</v>
      </c>
      <c r="I33" s="110">
        <f>F33/E33*100</f>
        <v>380.2168021680217</v>
      </c>
      <c r="J33" s="111">
        <v>45</v>
      </c>
    </row>
    <row r="34" spans="1:10" s="7" customFormat="1" ht="24.75" customHeight="1" thickBot="1">
      <c r="A34" s="33">
        <v>6</v>
      </c>
      <c r="B34" s="88" t="s">
        <v>189</v>
      </c>
      <c r="C34" s="88" t="s">
        <v>190</v>
      </c>
      <c r="D34" s="16">
        <v>5758.97</v>
      </c>
      <c r="E34" s="16">
        <v>5414.5</v>
      </c>
      <c r="F34" s="16">
        <v>5480</v>
      </c>
      <c r="G34" s="16">
        <f>E34+F34</f>
        <v>10894.5</v>
      </c>
      <c r="H34" s="110">
        <f>F34/G34*100</f>
        <v>50.300610399742986</v>
      </c>
      <c r="I34" s="110">
        <f>F34/E34*100</f>
        <v>101.20971465509281</v>
      </c>
      <c r="J34" s="111">
        <v>14</v>
      </c>
    </row>
    <row r="35" spans="1:10" s="7" customFormat="1" ht="24.75" customHeight="1" thickBot="1">
      <c r="A35" s="33">
        <v>7</v>
      </c>
      <c r="B35" s="88" t="s">
        <v>209</v>
      </c>
      <c r="C35" s="88" t="s">
        <v>210</v>
      </c>
      <c r="D35" s="16">
        <v>5740</v>
      </c>
      <c r="E35" s="16">
        <v>0</v>
      </c>
      <c r="F35" s="16">
        <v>0</v>
      </c>
      <c r="G35" s="16">
        <f>E35+F35</f>
        <v>0</v>
      </c>
      <c r="H35" s="110" t="e">
        <f>F35/G35*100</f>
        <v>#DIV/0!</v>
      </c>
      <c r="I35" s="110" t="e">
        <f>F35/E35*100</f>
        <v>#DIV/0!</v>
      </c>
      <c r="J35" s="111">
        <v>0</v>
      </c>
    </row>
    <row r="36" spans="1:10" s="7" customFormat="1" ht="20.25" customHeight="1" thickBot="1">
      <c r="A36" s="222" t="s">
        <v>117</v>
      </c>
      <c r="B36" s="222"/>
      <c r="C36" s="222"/>
      <c r="D36" s="17">
        <f>SUM(D29:D35)</f>
        <v>88934.97</v>
      </c>
      <c r="E36" s="17">
        <f>SUM(E29:E35)</f>
        <v>69638.38</v>
      </c>
      <c r="F36" s="17">
        <f>SUM(F29:F35)</f>
        <v>93158</v>
      </c>
      <c r="G36" s="17">
        <f>SUM(G29:G35)</f>
        <v>162796.38</v>
      </c>
      <c r="H36" s="8">
        <f>F36/G36*100</f>
        <v>57.22363113970962</v>
      </c>
      <c r="I36" s="8">
        <f>F36/E36*100</f>
        <v>133.77393328219293</v>
      </c>
      <c r="J36" s="112">
        <f>SUM(J29:J35)</f>
        <v>372</v>
      </c>
    </row>
    <row r="37" spans="1:10" s="7" customFormat="1" ht="20.25" customHeight="1" thickBot="1">
      <c r="A37" s="221" t="s">
        <v>47</v>
      </c>
      <c r="B37" s="221"/>
      <c r="C37" s="221"/>
      <c r="D37" s="221"/>
      <c r="E37" s="221"/>
      <c r="F37" s="221"/>
      <c r="G37" s="221"/>
      <c r="H37" s="221"/>
      <c r="I37" s="221"/>
      <c r="J37" s="221"/>
    </row>
    <row r="38" spans="1:10" s="7" customFormat="1" ht="27.75" customHeight="1" thickBot="1">
      <c r="A38" s="32">
        <v>1</v>
      </c>
      <c r="B38" s="85" t="s">
        <v>8</v>
      </c>
      <c r="C38" s="85" t="s">
        <v>37</v>
      </c>
      <c r="D38" s="104">
        <v>33800</v>
      </c>
      <c r="E38" s="104">
        <v>33800</v>
      </c>
      <c r="F38" s="104">
        <v>118798.33</v>
      </c>
      <c r="G38" s="104">
        <f>E38+F38</f>
        <v>152598.33000000002</v>
      </c>
      <c r="H38" s="105">
        <f>F38/G38*100</f>
        <v>77.85034737929307</v>
      </c>
      <c r="I38" s="105">
        <f>F38/E38*100</f>
        <v>351.47434911242607</v>
      </c>
      <c r="J38" s="55">
        <v>162</v>
      </c>
    </row>
    <row r="39" spans="1:10" s="7" customFormat="1" ht="27.75" customHeight="1" thickBot="1">
      <c r="A39" s="55">
        <v>2</v>
      </c>
      <c r="B39" s="85" t="s">
        <v>95</v>
      </c>
      <c r="C39" s="85" t="s">
        <v>100</v>
      </c>
      <c r="D39" s="104">
        <v>12000</v>
      </c>
      <c r="E39" s="104">
        <v>11924</v>
      </c>
      <c r="F39" s="104">
        <v>10662</v>
      </c>
      <c r="G39" s="104">
        <f>E39+F39</f>
        <v>22586</v>
      </c>
      <c r="H39" s="105">
        <f>F39/G39*100</f>
        <v>47.20623395023466</v>
      </c>
      <c r="I39" s="105">
        <f>F39/E39*100</f>
        <v>89.41630325394163</v>
      </c>
      <c r="J39" s="55">
        <v>18</v>
      </c>
    </row>
    <row r="40" spans="1:10" s="7" customFormat="1" ht="27.75" customHeight="1" thickBot="1">
      <c r="A40" s="55">
        <v>3</v>
      </c>
      <c r="B40" s="85" t="s">
        <v>99</v>
      </c>
      <c r="C40" s="85" t="s">
        <v>100</v>
      </c>
      <c r="D40" s="104">
        <v>17750</v>
      </c>
      <c r="E40" s="104">
        <f>14550+2958.5</f>
        <v>17508.5</v>
      </c>
      <c r="F40" s="104">
        <v>21558.61</v>
      </c>
      <c r="G40" s="104">
        <f>E40+F40</f>
        <v>39067.11</v>
      </c>
      <c r="H40" s="105">
        <f>F40/G40*100</f>
        <v>55.183529060634385</v>
      </c>
      <c r="I40" s="105">
        <f>F40/E40*100</f>
        <v>123.13225004997572</v>
      </c>
      <c r="J40" s="55">
        <v>54</v>
      </c>
    </row>
    <row r="41" spans="1:10" s="7" customFormat="1" ht="27.75" customHeight="1" thickBot="1">
      <c r="A41" s="55">
        <v>4</v>
      </c>
      <c r="B41" s="85" t="s">
        <v>118</v>
      </c>
      <c r="C41" s="85" t="s">
        <v>100</v>
      </c>
      <c r="D41" s="104">
        <v>26750</v>
      </c>
      <c r="E41" s="104">
        <v>26750</v>
      </c>
      <c r="F41" s="104">
        <v>40128</v>
      </c>
      <c r="G41" s="104">
        <f>E41+F41</f>
        <v>66878</v>
      </c>
      <c r="H41" s="105">
        <f>F41/G41*100</f>
        <v>60.00179431203087</v>
      </c>
      <c r="I41" s="105">
        <f>F41/E41*100</f>
        <v>150.01121495327104</v>
      </c>
      <c r="J41" s="55">
        <v>40</v>
      </c>
    </row>
    <row r="42" spans="1:10" s="7" customFormat="1" ht="27.75" customHeight="1" thickBot="1">
      <c r="A42" s="212" t="s">
        <v>19</v>
      </c>
      <c r="B42" s="213"/>
      <c r="C42" s="214"/>
      <c r="D42" s="18">
        <f>SUM(D38:D41)</f>
        <v>90300</v>
      </c>
      <c r="E42" s="18">
        <f>SUM(E38:E41)</f>
        <v>89982.5</v>
      </c>
      <c r="F42" s="18">
        <f>SUM(F38:F41)</f>
        <v>191146.94</v>
      </c>
      <c r="G42" s="18">
        <f>SUM(G38:G41)</f>
        <v>281129.44</v>
      </c>
      <c r="H42" s="9">
        <f>F42/G42*100</f>
        <v>67.99250195923985</v>
      </c>
      <c r="I42" s="9">
        <f>F42/E42*100</f>
        <v>212.42679409885255</v>
      </c>
      <c r="J42" s="108">
        <f>SUM(J38:J41)</f>
        <v>274</v>
      </c>
    </row>
    <row r="43" spans="1:10" s="7" customFormat="1" ht="26.25" customHeight="1" thickBot="1">
      <c r="A43" s="200" t="s">
        <v>48</v>
      </c>
      <c r="B43" s="200"/>
      <c r="C43" s="200"/>
      <c r="D43" s="200"/>
      <c r="E43" s="200"/>
      <c r="F43" s="200"/>
      <c r="G43" s="200"/>
      <c r="H43" s="200"/>
      <c r="I43" s="200"/>
      <c r="J43" s="200"/>
    </row>
    <row r="44" spans="1:10" s="7" customFormat="1" ht="36" customHeight="1" thickBot="1">
      <c r="A44" s="34">
        <v>1</v>
      </c>
      <c r="B44" s="89" t="s">
        <v>10</v>
      </c>
      <c r="C44" s="89" t="s">
        <v>16</v>
      </c>
      <c r="D44" s="123">
        <v>25000</v>
      </c>
      <c r="E44" s="123">
        <v>24985.6</v>
      </c>
      <c r="F44" s="123">
        <v>30700</v>
      </c>
      <c r="G44" s="123">
        <f>E44+F44</f>
        <v>55685.6</v>
      </c>
      <c r="H44" s="113">
        <f>F44/G44*100</f>
        <v>55.1309494734725</v>
      </c>
      <c r="I44" s="113">
        <f>F44/E44*100</f>
        <v>122.87077356557378</v>
      </c>
      <c r="J44" s="114">
        <v>20</v>
      </c>
    </row>
    <row r="45" spans="1:10" s="7" customFormat="1" ht="39" customHeight="1" thickBot="1">
      <c r="A45" s="34">
        <v>2</v>
      </c>
      <c r="B45" s="89" t="s">
        <v>104</v>
      </c>
      <c r="C45" s="89" t="s">
        <v>105</v>
      </c>
      <c r="D45" s="123">
        <v>29750</v>
      </c>
      <c r="E45" s="123">
        <f>28625+1125.3</f>
        <v>29750.3</v>
      </c>
      <c r="F45" s="123">
        <v>51844</v>
      </c>
      <c r="G45" s="123">
        <f>E45+F45</f>
        <v>81594.3</v>
      </c>
      <c r="H45" s="113">
        <f>F45/G45*100</f>
        <v>63.53875209420266</v>
      </c>
      <c r="I45" s="113">
        <f>F45/E45*100</f>
        <v>174.26378893658216</v>
      </c>
      <c r="J45" s="114">
        <v>69</v>
      </c>
    </row>
    <row r="46" spans="1:10" s="7" customFormat="1" ht="39" customHeight="1" thickBot="1">
      <c r="A46" s="34">
        <v>3</v>
      </c>
      <c r="B46" s="89" t="s">
        <v>116</v>
      </c>
      <c r="C46" s="89" t="s">
        <v>105</v>
      </c>
      <c r="D46" s="123">
        <v>24360</v>
      </c>
      <c r="E46" s="123">
        <v>24313.86</v>
      </c>
      <c r="F46" s="123">
        <v>48948.86</v>
      </c>
      <c r="G46" s="123">
        <f>E46+F46</f>
        <v>73262.72</v>
      </c>
      <c r="H46" s="113">
        <f>F46/G46*100</f>
        <v>66.81278008788098</v>
      </c>
      <c r="I46" s="113">
        <f>F46/E46*100</f>
        <v>201.32081043487128</v>
      </c>
      <c r="J46" s="114">
        <v>40</v>
      </c>
    </row>
    <row r="47" spans="1:10" s="7" customFormat="1" ht="39" customHeight="1" thickBot="1">
      <c r="A47" s="114" t="s">
        <v>159</v>
      </c>
      <c r="B47" s="89" t="s">
        <v>160</v>
      </c>
      <c r="C47" s="89" t="s">
        <v>161</v>
      </c>
      <c r="D47" s="123">
        <v>26500</v>
      </c>
      <c r="E47" s="123">
        <v>26096.3</v>
      </c>
      <c r="F47" s="123">
        <v>20500</v>
      </c>
      <c r="G47" s="123">
        <f>E47+F47</f>
        <v>46596.3</v>
      </c>
      <c r="H47" s="113">
        <f>F47/G47*100</f>
        <v>43.99490946706069</v>
      </c>
      <c r="I47" s="113">
        <f>F47/E47*100</f>
        <v>78.55519748010255</v>
      </c>
      <c r="J47" s="114">
        <v>20</v>
      </c>
    </row>
    <row r="48" spans="1:10" s="7" customFormat="1" ht="39" customHeight="1" thickBot="1">
      <c r="A48" s="34" t="s">
        <v>168</v>
      </c>
      <c r="B48" s="89" t="s">
        <v>170</v>
      </c>
      <c r="C48" s="89" t="s">
        <v>171</v>
      </c>
      <c r="D48" s="123">
        <v>39980</v>
      </c>
      <c r="E48" s="123">
        <v>38915</v>
      </c>
      <c r="F48" s="123">
        <v>33208</v>
      </c>
      <c r="G48" s="123">
        <f>E48+F48</f>
        <v>72123</v>
      </c>
      <c r="H48" s="113">
        <f>F48/G48*100</f>
        <v>46.04356446625903</v>
      </c>
      <c r="I48" s="113">
        <f>F48/E48*100</f>
        <v>85.33470384170629</v>
      </c>
      <c r="J48" s="114">
        <v>70</v>
      </c>
    </row>
    <row r="49" spans="1:10" s="7" customFormat="1" ht="39" customHeight="1" thickBot="1">
      <c r="A49" s="114" t="s">
        <v>169</v>
      </c>
      <c r="B49" s="89" t="s">
        <v>172</v>
      </c>
      <c r="C49" s="89" t="s">
        <v>173</v>
      </c>
      <c r="D49" s="123">
        <v>40000</v>
      </c>
      <c r="E49" s="123">
        <v>40000</v>
      </c>
      <c r="F49" s="123">
        <v>103200</v>
      </c>
      <c r="G49" s="123">
        <f>E49+F49</f>
        <v>143200</v>
      </c>
      <c r="H49" s="113">
        <f>F49/G49*100</f>
        <v>72.06703910614524</v>
      </c>
      <c r="I49" s="113">
        <f>F49/E49*100</f>
        <v>258</v>
      </c>
      <c r="J49" s="114">
        <v>20</v>
      </c>
    </row>
    <row r="50" spans="1:10" s="7" customFormat="1" ht="39" customHeight="1" thickBot="1">
      <c r="A50" s="164" t="s">
        <v>187</v>
      </c>
      <c r="B50" s="89" t="s">
        <v>188</v>
      </c>
      <c r="C50" s="89" t="s">
        <v>173</v>
      </c>
      <c r="D50" s="123">
        <v>22500</v>
      </c>
      <c r="E50" s="123">
        <v>22500</v>
      </c>
      <c r="F50" s="123">
        <v>49018.37</v>
      </c>
      <c r="G50" s="123">
        <f>E50+F50</f>
        <v>71518.37</v>
      </c>
      <c r="H50" s="113">
        <f>F50/G50*100</f>
        <v>68.53955144671224</v>
      </c>
      <c r="I50" s="113">
        <f>F50/E50*100</f>
        <v>217.85942222222224</v>
      </c>
      <c r="J50" s="114">
        <v>20</v>
      </c>
    </row>
    <row r="51" spans="1:10" s="7" customFormat="1" ht="39" customHeight="1" thickBot="1">
      <c r="A51" s="164" t="s">
        <v>211</v>
      </c>
      <c r="B51" s="89" t="s">
        <v>213</v>
      </c>
      <c r="C51" s="89" t="s">
        <v>173</v>
      </c>
      <c r="D51" s="123">
        <v>21000</v>
      </c>
      <c r="E51" s="123">
        <v>21000</v>
      </c>
      <c r="F51" s="123">
        <v>99273.23</v>
      </c>
      <c r="G51" s="123">
        <f>E51+F51</f>
        <v>120273.23</v>
      </c>
      <c r="H51" s="113">
        <f>F51/G51*100</f>
        <v>82.53975552165682</v>
      </c>
      <c r="I51" s="113">
        <f>F51/E51*100</f>
        <v>472.7296666666667</v>
      </c>
      <c r="J51" s="114">
        <v>20</v>
      </c>
    </row>
    <row r="52" spans="1:10" s="7" customFormat="1" ht="36" customHeight="1" thickBot="1">
      <c r="A52" s="215" t="s">
        <v>19</v>
      </c>
      <c r="B52" s="216"/>
      <c r="C52" s="217"/>
      <c r="D52" s="124">
        <f>SUM(D44:D51)</f>
        <v>229090</v>
      </c>
      <c r="E52" s="124">
        <f>SUM(E44:E51)</f>
        <v>227561.06</v>
      </c>
      <c r="F52" s="124">
        <f>SUM(F44:F51)</f>
        <v>436692.45999999996</v>
      </c>
      <c r="G52" s="124">
        <f>SUM(G44:G51)</f>
        <v>664253.52</v>
      </c>
      <c r="H52" s="45">
        <f>F52/G52*100</f>
        <v>65.74183603874616</v>
      </c>
      <c r="I52" s="45">
        <f>F52/E52*100</f>
        <v>191.90122422526946</v>
      </c>
      <c r="J52" s="81">
        <f>SUM(J44:J51)</f>
        <v>279</v>
      </c>
    </row>
    <row r="53" spans="1:10" s="7" customFormat="1" ht="24" customHeight="1" thickBot="1">
      <c r="A53" s="200" t="s">
        <v>49</v>
      </c>
      <c r="B53" s="200"/>
      <c r="C53" s="200"/>
      <c r="D53" s="200"/>
      <c r="E53" s="200"/>
      <c r="F53" s="200"/>
      <c r="G53" s="200"/>
      <c r="H53" s="200"/>
      <c r="I53" s="200"/>
      <c r="J53" s="200"/>
    </row>
    <row r="54" spans="1:10" s="7" customFormat="1" ht="57.75" customHeight="1" thickBot="1">
      <c r="A54" s="35">
        <v>1</v>
      </c>
      <c r="B54" s="90" t="s">
        <v>11</v>
      </c>
      <c r="C54" s="90" t="s">
        <v>31</v>
      </c>
      <c r="D54" s="19">
        <v>24970</v>
      </c>
      <c r="E54" s="19">
        <v>24770.88</v>
      </c>
      <c r="F54" s="19">
        <v>20782</v>
      </c>
      <c r="G54" s="19">
        <f aca="true" t="shared" si="6" ref="G54:G63">E54+F54</f>
        <v>45552.880000000005</v>
      </c>
      <c r="H54" s="115">
        <f aca="true" t="shared" si="7" ref="H54:H64">F54/G54*100</f>
        <v>45.6217038308006</v>
      </c>
      <c r="I54" s="115">
        <f aca="true" t="shared" si="8" ref="I54:I64">F54/E54*100</f>
        <v>83.89689829348008</v>
      </c>
      <c r="J54" s="83">
        <v>25</v>
      </c>
    </row>
    <row r="55" spans="1:10" s="7" customFormat="1" ht="37.5" customHeight="1" thickBot="1">
      <c r="A55" s="35">
        <v>2</v>
      </c>
      <c r="B55" s="90" t="s">
        <v>21</v>
      </c>
      <c r="C55" s="90" t="s">
        <v>31</v>
      </c>
      <c r="D55" s="20">
        <v>29387</v>
      </c>
      <c r="E55" s="19">
        <v>29649.66</v>
      </c>
      <c r="F55" s="19">
        <v>41484</v>
      </c>
      <c r="G55" s="19">
        <f t="shared" si="6"/>
        <v>71133.66</v>
      </c>
      <c r="H55" s="115">
        <f t="shared" si="7"/>
        <v>58.31838260536573</v>
      </c>
      <c r="I55" s="115">
        <f t="shared" si="8"/>
        <v>139.91391469581777</v>
      </c>
      <c r="J55" s="83">
        <v>30</v>
      </c>
    </row>
    <row r="56" spans="1:10" s="7" customFormat="1" ht="37.5" customHeight="1" thickBot="1">
      <c r="A56" s="35">
        <v>3</v>
      </c>
      <c r="B56" s="90" t="s">
        <v>60</v>
      </c>
      <c r="C56" s="90" t="s">
        <v>65</v>
      </c>
      <c r="D56" s="20">
        <v>29618.4</v>
      </c>
      <c r="E56" s="19">
        <v>29618.4</v>
      </c>
      <c r="F56" s="19">
        <v>100792</v>
      </c>
      <c r="G56" s="19">
        <f t="shared" si="6"/>
        <v>130410.4</v>
      </c>
      <c r="H56" s="115">
        <f t="shared" si="7"/>
        <v>77.28831442891058</v>
      </c>
      <c r="I56" s="115">
        <f t="shared" si="8"/>
        <v>340.3019744483159</v>
      </c>
      <c r="J56" s="83">
        <v>29</v>
      </c>
    </row>
    <row r="57" spans="1:10" s="7" customFormat="1" ht="37.5" customHeight="1" thickBot="1">
      <c r="A57" s="35">
        <v>4</v>
      </c>
      <c r="B57" s="90" t="s">
        <v>70</v>
      </c>
      <c r="C57" s="90" t="s">
        <v>18</v>
      </c>
      <c r="D57" s="20">
        <v>23378</v>
      </c>
      <c r="E57" s="19">
        <v>23790</v>
      </c>
      <c r="F57" s="19">
        <v>36710</v>
      </c>
      <c r="G57" s="19">
        <f t="shared" si="6"/>
        <v>60500</v>
      </c>
      <c r="H57" s="115">
        <f t="shared" si="7"/>
        <v>60.67768595041322</v>
      </c>
      <c r="I57" s="115">
        <f t="shared" si="8"/>
        <v>154.30853299705757</v>
      </c>
      <c r="J57" s="83">
        <v>11</v>
      </c>
    </row>
    <row r="58" spans="1:10" s="7" customFormat="1" ht="37.5" customHeight="1" thickBot="1">
      <c r="A58" s="35">
        <v>5</v>
      </c>
      <c r="B58" s="90" t="s">
        <v>113</v>
      </c>
      <c r="C58" s="90" t="s">
        <v>106</v>
      </c>
      <c r="D58" s="20">
        <v>22700</v>
      </c>
      <c r="E58" s="19">
        <v>21937.21</v>
      </c>
      <c r="F58" s="19">
        <v>22746.76</v>
      </c>
      <c r="G58" s="19">
        <f t="shared" si="6"/>
        <v>44683.97</v>
      </c>
      <c r="H58" s="115">
        <f t="shared" si="7"/>
        <v>50.90586176653507</v>
      </c>
      <c r="I58" s="115">
        <f t="shared" si="8"/>
        <v>103.69030519377806</v>
      </c>
      <c r="J58" s="83">
        <v>36</v>
      </c>
    </row>
    <row r="59" spans="1:10" s="7" customFormat="1" ht="37.5" customHeight="1" thickBot="1">
      <c r="A59" s="35">
        <v>6</v>
      </c>
      <c r="B59" s="90" t="s">
        <v>107</v>
      </c>
      <c r="C59" s="90" t="s">
        <v>65</v>
      </c>
      <c r="D59" s="20">
        <v>12750</v>
      </c>
      <c r="E59" s="19">
        <f>5062.5+7700</f>
        <v>12762.5</v>
      </c>
      <c r="F59" s="19">
        <v>33728</v>
      </c>
      <c r="G59" s="19">
        <f t="shared" si="6"/>
        <v>46490.5</v>
      </c>
      <c r="H59" s="115">
        <f t="shared" si="7"/>
        <v>72.54815499940848</v>
      </c>
      <c r="I59" s="115">
        <f t="shared" si="8"/>
        <v>264.2742409402547</v>
      </c>
      <c r="J59" s="83">
        <v>54</v>
      </c>
    </row>
    <row r="60" spans="1:10" s="7" customFormat="1" ht="37.5" customHeight="1" thickBot="1">
      <c r="A60" s="35">
        <v>7</v>
      </c>
      <c r="B60" s="90" t="s">
        <v>119</v>
      </c>
      <c r="C60" s="90" t="s">
        <v>106</v>
      </c>
      <c r="D60" s="20">
        <v>31896.75</v>
      </c>
      <c r="E60" s="19">
        <v>31896.75</v>
      </c>
      <c r="F60" s="19">
        <v>36940</v>
      </c>
      <c r="G60" s="19">
        <f t="shared" si="6"/>
        <v>68836.75</v>
      </c>
      <c r="H60" s="115">
        <f t="shared" si="7"/>
        <v>53.663195894634775</v>
      </c>
      <c r="I60" s="115">
        <f t="shared" si="8"/>
        <v>115.81117198460657</v>
      </c>
      <c r="J60" s="83">
        <v>10</v>
      </c>
    </row>
    <row r="61" spans="1:10" s="7" customFormat="1" ht="37.5" customHeight="1" thickBot="1">
      <c r="A61" s="35">
        <v>8</v>
      </c>
      <c r="B61" s="90" t="s">
        <v>137</v>
      </c>
      <c r="C61" s="90" t="s">
        <v>138</v>
      </c>
      <c r="D61" s="20">
        <v>29375</v>
      </c>
      <c r="E61" s="19">
        <v>28829.58</v>
      </c>
      <c r="F61" s="19">
        <v>4140</v>
      </c>
      <c r="G61" s="19">
        <f t="shared" si="6"/>
        <v>32969.58</v>
      </c>
      <c r="H61" s="115">
        <f t="shared" si="7"/>
        <v>12.557029843874263</v>
      </c>
      <c r="I61" s="115">
        <f t="shared" si="8"/>
        <v>14.360250825714422</v>
      </c>
      <c r="J61" s="83">
        <v>13</v>
      </c>
    </row>
    <row r="62" spans="1:10" s="7" customFormat="1" ht="37.5" customHeight="1" thickBot="1">
      <c r="A62" s="35">
        <v>9</v>
      </c>
      <c r="B62" s="90" t="s">
        <v>139</v>
      </c>
      <c r="C62" s="90" t="s">
        <v>65</v>
      </c>
      <c r="D62" s="20">
        <v>25000</v>
      </c>
      <c r="E62" s="19">
        <v>24213.13</v>
      </c>
      <c r="F62" s="19">
        <v>41932</v>
      </c>
      <c r="G62" s="19">
        <f t="shared" si="6"/>
        <v>66145.13</v>
      </c>
      <c r="H62" s="115">
        <f t="shared" si="7"/>
        <v>63.393933914711475</v>
      </c>
      <c r="I62" s="115">
        <f t="shared" si="8"/>
        <v>173.17876705737754</v>
      </c>
      <c r="J62" s="83">
        <v>47</v>
      </c>
    </row>
    <row r="63" spans="1:10" s="7" customFormat="1" ht="37.5" customHeight="1" thickBot="1">
      <c r="A63" s="35">
        <v>10</v>
      </c>
      <c r="B63" s="90" t="s">
        <v>147</v>
      </c>
      <c r="C63" s="90" t="s">
        <v>106</v>
      </c>
      <c r="D63" s="20">
        <v>28810</v>
      </c>
      <c r="E63" s="19">
        <v>31218.75</v>
      </c>
      <c r="F63" s="19">
        <v>6900</v>
      </c>
      <c r="G63" s="19">
        <f t="shared" si="6"/>
        <v>38118.75</v>
      </c>
      <c r="H63" s="115">
        <f t="shared" si="7"/>
        <v>18.10132808657157</v>
      </c>
      <c r="I63" s="115">
        <f t="shared" si="8"/>
        <v>22.1021021021021</v>
      </c>
      <c r="J63" s="83">
        <v>12</v>
      </c>
    </row>
    <row r="64" spans="1:10" s="7" customFormat="1" ht="27.75" customHeight="1" thickBot="1">
      <c r="A64" s="229" t="s">
        <v>19</v>
      </c>
      <c r="B64" s="229"/>
      <c r="C64" s="229"/>
      <c r="D64" s="21">
        <f>SUM(D54:D63)</f>
        <v>257885.15</v>
      </c>
      <c r="E64" s="21">
        <f>SUM(E54:E63)</f>
        <v>258686.86</v>
      </c>
      <c r="F64" s="21">
        <f>SUM(F54:F63)</f>
        <v>346154.76</v>
      </c>
      <c r="G64" s="21">
        <f>SUM(G54:G63)</f>
        <v>604841.6200000001</v>
      </c>
      <c r="H64" s="36">
        <f t="shared" si="7"/>
        <v>57.23064494139803</v>
      </c>
      <c r="I64" s="36">
        <f t="shared" si="8"/>
        <v>133.81227017097044</v>
      </c>
      <c r="J64" s="116">
        <f>SUM(J54:J63)</f>
        <v>267</v>
      </c>
    </row>
    <row r="65" spans="1:10" s="7" customFormat="1" ht="27.75" customHeight="1" thickBot="1">
      <c r="A65" s="200" t="s">
        <v>50</v>
      </c>
      <c r="B65" s="200"/>
      <c r="C65" s="200"/>
      <c r="D65" s="200"/>
      <c r="E65" s="200"/>
      <c r="F65" s="200"/>
      <c r="G65" s="200"/>
      <c r="H65" s="200"/>
      <c r="I65" s="200"/>
      <c r="J65" s="200"/>
    </row>
    <row r="66" spans="1:10" s="7" customFormat="1" ht="23.25" thickBot="1">
      <c r="A66" s="37">
        <v>1</v>
      </c>
      <c r="B66" s="91" t="s">
        <v>12</v>
      </c>
      <c r="C66" s="91" t="s">
        <v>17</v>
      </c>
      <c r="D66" s="22">
        <v>25000</v>
      </c>
      <c r="E66" s="22">
        <v>24278</v>
      </c>
      <c r="F66" s="22">
        <v>19118</v>
      </c>
      <c r="G66" s="22">
        <f>E66+F66</f>
        <v>43396</v>
      </c>
      <c r="H66" s="58">
        <f>F66/G66*100</f>
        <v>44.054751590008294</v>
      </c>
      <c r="I66" s="58">
        <f>F66/E66*100</f>
        <v>78.74618996622456</v>
      </c>
      <c r="J66" s="57">
        <v>13</v>
      </c>
    </row>
    <row r="67" spans="1:10" s="7" customFormat="1" ht="23.25" customHeight="1" thickBot="1">
      <c r="A67" s="37">
        <v>2</v>
      </c>
      <c r="B67" s="91" t="s">
        <v>40</v>
      </c>
      <c r="C67" s="91" t="s">
        <v>66</v>
      </c>
      <c r="D67" s="4">
        <v>30000</v>
      </c>
      <c r="E67" s="22">
        <v>31495.52</v>
      </c>
      <c r="F67" s="22">
        <v>87336.68</v>
      </c>
      <c r="G67" s="22">
        <f>E67+F67</f>
        <v>118832.2</v>
      </c>
      <c r="H67" s="58">
        <f>F67/G67*100</f>
        <v>73.49580332603452</v>
      </c>
      <c r="I67" s="58">
        <f>F67/E67*100</f>
        <v>277.2987396302712</v>
      </c>
      <c r="J67" s="57">
        <v>15</v>
      </c>
    </row>
    <row r="68" spans="1:10" s="7" customFormat="1" ht="23.25" customHeight="1" thickBot="1">
      <c r="A68" s="57">
        <v>3</v>
      </c>
      <c r="B68" s="91" t="s">
        <v>41</v>
      </c>
      <c r="C68" s="91" t="s">
        <v>66</v>
      </c>
      <c r="D68" s="4">
        <v>30000</v>
      </c>
      <c r="E68" s="22">
        <v>29997.9</v>
      </c>
      <c r="F68" s="22">
        <v>86879.56</v>
      </c>
      <c r="G68" s="22">
        <f>E68+F68</f>
        <v>116877.45999999999</v>
      </c>
      <c r="H68" s="58">
        <f>F68/G68*100</f>
        <v>74.33388781720616</v>
      </c>
      <c r="I68" s="58">
        <f>F68/E68*100</f>
        <v>289.6188066497988</v>
      </c>
      <c r="J68" s="57">
        <v>35</v>
      </c>
    </row>
    <row r="69" spans="1:10" s="7" customFormat="1" ht="26.25" customHeight="1" thickBot="1">
      <c r="A69" s="57">
        <v>4</v>
      </c>
      <c r="B69" s="91" t="s">
        <v>57</v>
      </c>
      <c r="C69" s="91" t="s">
        <v>66</v>
      </c>
      <c r="D69" s="4">
        <v>29986</v>
      </c>
      <c r="E69" s="22">
        <v>29986</v>
      </c>
      <c r="F69" s="22">
        <v>74938</v>
      </c>
      <c r="G69" s="22">
        <f>E69+F69</f>
        <v>104924</v>
      </c>
      <c r="H69" s="58">
        <f>F69/G69*100</f>
        <v>71.42121916815981</v>
      </c>
      <c r="I69" s="58">
        <f>F69/E69*100</f>
        <v>249.90995798039086</v>
      </c>
      <c r="J69" s="57"/>
    </row>
    <row r="70" spans="1:10" s="7" customFormat="1" ht="27.75" customHeight="1" thickBot="1">
      <c r="A70" s="204" t="s">
        <v>19</v>
      </c>
      <c r="B70" s="204"/>
      <c r="C70" s="204"/>
      <c r="D70" s="38">
        <f>SUM(D66:D69)</f>
        <v>114986</v>
      </c>
      <c r="E70" s="38">
        <f>SUM(E66:E69)</f>
        <v>115757.42000000001</v>
      </c>
      <c r="F70" s="38">
        <f>SUM(F66:F69)</f>
        <v>268272.24</v>
      </c>
      <c r="G70" s="38">
        <f>SUM(G66:G69)</f>
        <v>384029.66000000003</v>
      </c>
      <c r="H70" s="46">
        <f>F70/G70*100</f>
        <v>69.85716676154648</v>
      </c>
      <c r="I70" s="46">
        <f>F70/E70*100</f>
        <v>231.75381759545087</v>
      </c>
      <c r="J70" s="117">
        <f>SUM(J66:J69)</f>
        <v>63</v>
      </c>
    </row>
    <row r="71" spans="1:10" s="7" customFormat="1" ht="29.25" customHeight="1" thickBot="1">
      <c r="A71" s="39"/>
      <c r="B71" s="200" t="s">
        <v>36</v>
      </c>
      <c r="C71" s="200"/>
      <c r="D71" s="200"/>
      <c r="E71" s="200"/>
      <c r="F71" s="200"/>
      <c r="G71" s="200"/>
      <c r="H71" s="200"/>
      <c r="I71" s="200"/>
      <c r="J71" s="200"/>
    </row>
    <row r="72" spans="1:10" s="7" customFormat="1" ht="27.75" customHeight="1" thickBot="1">
      <c r="A72" s="40">
        <v>1</v>
      </c>
      <c r="B72" s="10" t="s">
        <v>20</v>
      </c>
      <c r="C72" s="97" t="s">
        <v>29</v>
      </c>
      <c r="D72" s="102">
        <v>30000</v>
      </c>
      <c r="E72" s="23">
        <v>31110</v>
      </c>
      <c r="F72" s="23">
        <v>14190</v>
      </c>
      <c r="G72" s="23">
        <f>E72+F72</f>
        <v>45300</v>
      </c>
      <c r="H72" s="11">
        <f>F72/G72*100</f>
        <v>31.32450331125828</v>
      </c>
      <c r="I72" s="11">
        <f>F72/E72*100</f>
        <v>45.61234329797493</v>
      </c>
      <c r="J72" s="40">
        <v>15</v>
      </c>
    </row>
    <row r="73" spans="1:10" s="7" customFormat="1" ht="27.75" customHeight="1" thickBot="1">
      <c r="A73" s="200" t="s">
        <v>51</v>
      </c>
      <c r="B73" s="200"/>
      <c r="C73" s="200"/>
      <c r="D73" s="200"/>
      <c r="E73" s="200"/>
      <c r="F73" s="200"/>
      <c r="G73" s="200"/>
      <c r="H73" s="200"/>
      <c r="I73" s="200"/>
      <c r="J73" s="200"/>
    </row>
    <row r="74" spans="1:10" s="7" customFormat="1" ht="38.25" customHeight="1" thickBot="1">
      <c r="A74" s="41">
        <v>1</v>
      </c>
      <c r="B74" s="12" t="s">
        <v>22</v>
      </c>
      <c r="C74" s="12" t="s">
        <v>30</v>
      </c>
      <c r="D74" s="5">
        <v>30000</v>
      </c>
      <c r="E74" s="60">
        <v>30002.4</v>
      </c>
      <c r="F74" s="60">
        <v>59500</v>
      </c>
      <c r="G74" s="60">
        <f>E74+F74</f>
        <v>89502.4</v>
      </c>
      <c r="H74" s="61">
        <f>F74/G74*100</f>
        <v>66.47866425928244</v>
      </c>
      <c r="I74" s="61">
        <f>F74/E74*100</f>
        <v>198.31746793589846</v>
      </c>
      <c r="J74" s="59">
        <v>19</v>
      </c>
    </row>
    <row r="75" spans="1:10" s="7" customFormat="1" ht="29.25" customHeight="1" thickBot="1">
      <c r="A75" s="41">
        <v>2</v>
      </c>
      <c r="B75" s="12" t="s">
        <v>35</v>
      </c>
      <c r="C75" s="12" t="s">
        <v>30</v>
      </c>
      <c r="D75" s="5">
        <v>30000</v>
      </c>
      <c r="E75" s="60">
        <v>30000</v>
      </c>
      <c r="F75" s="60">
        <v>20312</v>
      </c>
      <c r="G75" s="60">
        <f>E75+F75</f>
        <v>50312</v>
      </c>
      <c r="H75" s="61">
        <f>F75/G75*100</f>
        <v>40.372078231833356</v>
      </c>
      <c r="I75" s="61">
        <f>F75/E75*100</f>
        <v>67.70666666666668</v>
      </c>
      <c r="J75" s="59">
        <v>8</v>
      </c>
    </row>
    <row r="76" spans="1:10" s="7" customFormat="1" ht="43.5" customHeight="1" thickBot="1">
      <c r="A76" s="59">
        <v>3</v>
      </c>
      <c r="B76" s="12" t="s">
        <v>88</v>
      </c>
      <c r="C76" s="12" t="s">
        <v>30</v>
      </c>
      <c r="D76" s="5">
        <v>30000</v>
      </c>
      <c r="E76" s="60">
        <v>29999.7</v>
      </c>
      <c r="F76" s="60">
        <v>58784</v>
      </c>
      <c r="G76" s="60">
        <f>E76+F76</f>
        <v>88783.7</v>
      </c>
      <c r="H76" s="61">
        <f>F76/G76*100</f>
        <v>66.2103516749133</v>
      </c>
      <c r="I76" s="61">
        <f>F76/E76*100</f>
        <v>195.94862615292817</v>
      </c>
      <c r="J76" s="59">
        <v>30</v>
      </c>
    </row>
    <row r="77" spans="1:10" s="7" customFormat="1" ht="27.75" customHeight="1" thickBot="1">
      <c r="A77" s="209" t="s">
        <v>19</v>
      </c>
      <c r="B77" s="209"/>
      <c r="C77" s="209"/>
      <c r="D77" s="42">
        <f>SUM(D74:D76)</f>
        <v>90000</v>
      </c>
      <c r="E77" s="42">
        <f>SUM(E74:E76)</f>
        <v>90002.1</v>
      </c>
      <c r="F77" s="42">
        <f>SUM(F74:F76)</f>
        <v>138596</v>
      </c>
      <c r="G77" s="42">
        <f>SUM(G74:G76)</f>
        <v>228598.09999999998</v>
      </c>
      <c r="H77" s="47">
        <f>F77/G77*100</f>
        <v>60.62867539144027</v>
      </c>
      <c r="I77" s="47">
        <f>F77/E77*100</f>
        <v>153.991962409766</v>
      </c>
      <c r="J77" s="118">
        <f>SUM(J74:J76)</f>
        <v>57</v>
      </c>
    </row>
    <row r="78" spans="1:10" s="7" customFormat="1" ht="24" customHeight="1" thickBot="1">
      <c r="A78" s="25"/>
      <c r="B78" s="200" t="s">
        <v>52</v>
      </c>
      <c r="C78" s="200"/>
      <c r="D78" s="200"/>
      <c r="E78" s="200"/>
      <c r="F78" s="200"/>
      <c r="G78" s="200"/>
      <c r="H78" s="200"/>
      <c r="I78" s="200"/>
      <c r="J78" s="200"/>
    </row>
    <row r="79" spans="1:10" s="7" customFormat="1" ht="38.25" customHeight="1" thickBot="1">
      <c r="A79" s="43">
        <v>1</v>
      </c>
      <c r="B79" s="92" t="s">
        <v>24</v>
      </c>
      <c r="C79" s="92" t="s">
        <v>33</v>
      </c>
      <c r="D79" s="119">
        <v>25700</v>
      </c>
      <c r="E79" s="120">
        <v>24748.76</v>
      </c>
      <c r="F79" s="120">
        <v>16192</v>
      </c>
      <c r="G79" s="120">
        <f aca="true" t="shared" si="9" ref="G79:G87">E79+F79</f>
        <v>40940.759999999995</v>
      </c>
      <c r="H79" s="121">
        <f aca="true" t="shared" si="10" ref="H79:H88">F79/G79*100</f>
        <v>39.549827604568165</v>
      </c>
      <c r="I79" s="121">
        <f aca="true" t="shared" si="11" ref="I79:I88">F79/E79*100</f>
        <v>65.4255001058639</v>
      </c>
      <c r="J79" s="62">
        <v>21</v>
      </c>
    </row>
    <row r="80" spans="1:10" s="7" customFormat="1" ht="38.25" customHeight="1" thickBot="1">
      <c r="A80" s="62">
        <v>2</v>
      </c>
      <c r="B80" s="92" t="s">
        <v>78</v>
      </c>
      <c r="C80" s="92" t="s">
        <v>77</v>
      </c>
      <c r="D80" s="119">
        <v>26500</v>
      </c>
      <c r="E80" s="120">
        <v>25318.56</v>
      </c>
      <c r="F80" s="120">
        <v>16829.5</v>
      </c>
      <c r="G80" s="120">
        <f t="shared" si="9"/>
        <v>42148.06</v>
      </c>
      <c r="H80" s="121">
        <f t="shared" si="10"/>
        <v>39.929477181156145</v>
      </c>
      <c r="I80" s="121">
        <f t="shared" si="11"/>
        <v>66.47099993048577</v>
      </c>
      <c r="J80" s="62">
        <v>38</v>
      </c>
    </row>
    <row r="81" spans="1:10" s="7" customFormat="1" ht="38.25" customHeight="1" thickBot="1">
      <c r="A81" s="62" t="s">
        <v>98</v>
      </c>
      <c r="B81" s="92" t="s">
        <v>108</v>
      </c>
      <c r="C81" s="92" t="s">
        <v>77</v>
      </c>
      <c r="D81" s="119">
        <v>2300</v>
      </c>
      <c r="E81" s="120">
        <v>2300</v>
      </c>
      <c r="F81" s="120">
        <v>5308</v>
      </c>
      <c r="G81" s="120">
        <f t="shared" si="9"/>
        <v>7608</v>
      </c>
      <c r="H81" s="121">
        <f t="shared" si="10"/>
        <v>69.76866456361725</v>
      </c>
      <c r="I81" s="121">
        <f t="shared" si="11"/>
        <v>230.7826086956522</v>
      </c>
      <c r="J81" s="62">
        <v>16</v>
      </c>
    </row>
    <row r="82" spans="1:10" s="7" customFormat="1" ht="38.25" customHeight="1" thickBot="1">
      <c r="A82" s="62">
        <v>4</v>
      </c>
      <c r="B82" s="92" t="s">
        <v>108</v>
      </c>
      <c r="C82" s="92" t="s">
        <v>77</v>
      </c>
      <c r="D82" s="119">
        <v>6400</v>
      </c>
      <c r="E82" s="120">
        <v>6059.45</v>
      </c>
      <c r="F82" s="120">
        <v>7542</v>
      </c>
      <c r="G82" s="120">
        <f t="shared" si="9"/>
        <v>13601.45</v>
      </c>
      <c r="H82" s="121">
        <f t="shared" si="10"/>
        <v>55.44997040756684</v>
      </c>
      <c r="I82" s="121">
        <f t="shared" si="11"/>
        <v>124.46674203104241</v>
      </c>
      <c r="J82" s="62">
        <v>15</v>
      </c>
    </row>
    <row r="83" spans="1:10" s="7" customFormat="1" ht="38.25" customHeight="1" thickBot="1">
      <c r="A83" s="62">
        <v>5</v>
      </c>
      <c r="B83" s="92" t="s">
        <v>114</v>
      </c>
      <c r="C83" s="92" t="s">
        <v>115</v>
      </c>
      <c r="D83" s="119">
        <v>30000</v>
      </c>
      <c r="E83" s="120">
        <v>29875</v>
      </c>
      <c r="F83" s="120">
        <v>58433.5</v>
      </c>
      <c r="G83" s="120">
        <f t="shared" si="9"/>
        <v>88308.5</v>
      </c>
      <c r="H83" s="121">
        <f t="shared" si="10"/>
        <v>66.16973451026799</v>
      </c>
      <c r="I83" s="121">
        <f t="shared" si="11"/>
        <v>195.59330543933052</v>
      </c>
      <c r="J83" s="62">
        <v>83</v>
      </c>
    </row>
    <row r="84" spans="1:10" s="7" customFormat="1" ht="38.25" customHeight="1" thickBot="1">
      <c r="A84" s="139">
        <v>6</v>
      </c>
      <c r="B84" s="140" t="s">
        <v>114</v>
      </c>
      <c r="C84" s="92" t="s">
        <v>115</v>
      </c>
      <c r="D84" s="119">
        <v>25000</v>
      </c>
      <c r="E84" s="120">
        <v>25031.91</v>
      </c>
      <c r="F84" s="120">
        <v>31619</v>
      </c>
      <c r="G84" s="120">
        <f t="shared" si="9"/>
        <v>56650.91</v>
      </c>
      <c r="H84" s="121">
        <f>F84/G84*100</f>
        <v>55.8137548011144</v>
      </c>
      <c r="I84" s="121">
        <f>F84/E84*100</f>
        <v>126.31477182524226</v>
      </c>
      <c r="J84" s="62">
        <v>101</v>
      </c>
    </row>
    <row r="85" spans="1:10" s="7" customFormat="1" ht="38.25" customHeight="1" thickBot="1">
      <c r="A85" s="141">
        <v>7</v>
      </c>
      <c r="B85" s="142" t="s">
        <v>140</v>
      </c>
      <c r="C85" s="138" t="s">
        <v>141</v>
      </c>
      <c r="D85" s="119">
        <v>6000</v>
      </c>
      <c r="E85" s="120">
        <v>4498.4</v>
      </c>
      <c r="F85" s="120">
        <v>7212.66</v>
      </c>
      <c r="G85" s="120">
        <f t="shared" si="9"/>
        <v>11711.06</v>
      </c>
      <c r="H85" s="121">
        <f>F85/G85*100</f>
        <v>61.58844716020583</v>
      </c>
      <c r="I85" s="121">
        <f>F85/E85*100</f>
        <v>160.33834252178553</v>
      </c>
      <c r="J85" s="62">
        <v>8</v>
      </c>
    </row>
    <row r="86" spans="1:10" s="7" customFormat="1" ht="38.25" customHeight="1" thickBot="1">
      <c r="A86" s="143">
        <v>8</v>
      </c>
      <c r="B86" s="144" t="s">
        <v>191</v>
      </c>
      <c r="C86" s="138" t="s">
        <v>141</v>
      </c>
      <c r="D86" s="119">
        <v>26227</v>
      </c>
      <c r="E86" s="120">
        <v>20036.13</v>
      </c>
      <c r="F86" s="120">
        <v>17228.66</v>
      </c>
      <c r="G86" s="120">
        <f t="shared" si="9"/>
        <v>37264.79</v>
      </c>
      <c r="H86" s="121">
        <f>F86/G86*100</f>
        <v>46.233079537010674</v>
      </c>
      <c r="I86" s="121">
        <f>F86/E86*100</f>
        <v>85.9879627453006</v>
      </c>
      <c r="J86" s="62">
        <v>7</v>
      </c>
    </row>
    <row r="87" spans="1:10" s="7" customFormat="1" ht="38.25" customHeight="1" thickBot="1">
      <c r="A87" s="165">
        <v>9</v>
      </c>
      <c r="B87" s="144" t="s">
        <v>192</v>
      </c>
      <c r="C87" s="166" t="s">
        <v>141</v>
      </c>
      <c r="D87" s="119">
        <v>24000</v>
      </c>
      <c r="E87" s="120">
        <v>23680.37</v>
      </c>
      <c r="F87" s="120">
        <v>8976</v>
      </c>
      <c r="G87" s="120">
        <f t="shared" si="9"/>
        <v>32656.37</v>
      </c>
      <c r="H87" s="121">
        <f>F87/G87*100</f>
        <v>27.486214787497815</v>
      </c>
      <c r="I87" s="121">
        <f>F87/E87*100</f>
        <v>37.90481314270005</v>
      </c>
      <c r="J87" s="62">
        <v>7</v>
      </c>
    </row>
    <row r="88" spans="1:10" s="7" customFormat="1" ht="38.25" customHeight="1" thickBot="1">
      <c r="A88" s="223" t="s">
        <v>19</v>
      </c>
      <c r="B88" s="224"/>
      <c r="C88" s="225"/>
      <c r="D88" s="24">
        <f>SUM(D79:D87)</f>
        <v>172127</v>
      </c>
      <c r="E88" s="24">
        <f>SUM(E79:E87)</f>
        <v>161548.58</v>
      </c>
      <c r="F88" s="24">
        <f>SUM(F79:F87)</f>
        <v>169341.32</v>
      </c>
      <c r="G88" s="24">
        <f>SUM(G79:G87)</f>
        <v>330889.89999999997</v>
      </c>
      <c r="H88" s="6">
        <f t="shared" si="10"/>
        <v>51.177542741558455</v>
      </c>
      <c r="I88" s="6">
        <f t="shared" si="11"/>
        <v>104.82377499077988</v>
      </c>
      <c r="J88" s="122">
        <f>SUM(J79:J87)</f>
        <v>296</v>
      </c>
    </row>
    <row r="89" spans="1:10" s="7" customFormat="1" ht="17.25" customHeight="1" thickBot="1">
      <c r="A89" s="25"/>
      <c r="B89" s="200" t="s">
        <v>53</v>
      </c>
      <c r="C89" s="200"/>
      <c r="D89" s="200"/>
      <c r="E89" s="200"/>
      <c r="F89" s="200"/>
      <c r="G89" s="200"/>
      <c r="H89" s="200"/>
      <c r="I89" s="200"/>
      <c r="J89" s="200"/>
    </row>
    <row r="90" spans="1:10" s="7" customFormat="1" ht="28.5" customHeight="1" thickBot="1">
      <c r="A90" s="44">
        <v>1</v>
      </c>
      <c r="B90" s="82" t="s">
        <v>112</v>
      </c>
      <c r="C90" s="82" t="s">
        <v>67</v>
      </c>
      <c r="D90" s="128">
        <v>30000</v>
      </c>
      <c r="E90" s="129">
        <v>29997.36</v>
      </c>
      <c r="F90" s="129">
        <v>55741.43</v>
      </c>
      <c r="G90" s="129">
        <f>E90+F90</f>
        <v>85738.79000000001</v>
      </c>
      <c r="H90" s="125">
        <f>F90/G90*100</f>
        <v>65.01308217669039</v>
      </c>
      <c r="I90" s="125">
        <f>F90/E90*100</f>
        <v>185.82111892513205</v>
      </c>
      <c r="J90" s="44">
        <v>74</v>
      </c>
    </row>
    <row r="91" spans="1:10" s="7" customFormat="1" ht="28.5" customHeight="1" thickBot="1">
      <c r="A91" s="172">
        <v>2</v>
      </c>
      <c r="B91" s="173" t="s">
        <v>129</v>
      </c>
      <c r="C91" s="173" t="s">
        <v>67</v>
      </c>
      <c r="D91" s="128">
        <v>12700</v>
      </c>
      <c r="E91" s="129">
        <v>12518</v>
      </c>
      <c r="F91" s="129">
        <v>36155</v>
      </c>
      <c r="G91" s="129">
        <f>E91+F91</f>
        <v>48673</v>
      </c>
      <c r="H91" s="125">
        <f>F91/G91*100</f>
        <v>74.28142912908594</v>
      </c>
      <c r="I91" s="125">
        <f>F91/E91*100</f>
        <v>288.8240933056399</v>
      </c>
      <c r="J91" s="44">
        <v>38</v>
      </c>
    </row>
    <row r="92" spans="1:10" s="7" customFormat="1" ht="28.5" customHeight="1" thickBot="1">
      <c r="A92" s="174" t="s">
        <v>98</v>
      </c>
      <c r="B92" s="175" t="s">
        <v>174</v>
      </c>
      <c r="C92" s="175" t="s">
        <v>175</v>
      </c>
      <c r="D92" s="171">
        <v>39950</v>
      </c>
      <c r="E92" s="128">
        <v>39920.33</v>
      </c>
      <c r="F92" s="128">
        <v>52785</v>
      </c>
      <c r="G92" s="129">
        <f>E92+F92</f>
        <v>92705.33</v>
      </c>
      <c r="H92" s="125">
        <f>F92/G92*100</f>
        <v>56.938473764129846</v>
      </c>
      <c r="I92" s="125">
        <f>F92/E92*100</f>
        <v>132.22586085836465</v>
      </c>
      <c r="J92" s="44">
        <v>164</v>
      </c>
    </row>
    <row r="93" spans="1:10" s="7" customFormat="1" ht="28.5" customHeight="1" thickBot="1">
      <c r="A93" s="226" t="s">
        <v>19</v>
      </c>
      <c r="B93" s="227"/>
      <c r="C93" s="228"/>
      <c r="D93" s="127">
        <f>SUM(D90:D92)</f>
        <v>82650</v>
      </c>
      <c r="E93" s="127">
        <f>SUM(E90:E92)</f>
        <v>82435.69</v>
      </c>
      <c r="F93" s="127">
        <f>SUM(F90:F92)</f>
        <v>144681.43</v>
      </c>
      <c r="G93" s="127">
        <f>SUM(G90:G92)</f>
        <v>227117.12</v>
      </c>
      <c r="H93" s="148">
        <f>F93/G93*100</f>
        <v>63.70344516520815</v>
      </c>
      <c r="I93" s="148">
        <f>F93/E93*100</f>
        <v>175.5082416366018</v>
      </c>
      <c r="J93" s="126">
        <f>SUM(J90:J92)</f>
        <v>276</v>
      </c>
    </row>
    <row r="94" spans="1:10" s="7" customFormat="1" ht="19.5" customHeight="1" thickBot="1">
      <c r="A94" s="25"/>
      <c r="B94" s="200" t="s">
        <v>54</v>
      </c>
      <c r="C94" s="200"/>
      <c r="D94" s="200"/>
      <c r="E94" s="200"/>
      <c r="F94" s="200"/>
      <c r="G94" s="200"/>
      <c r="H94" s="200"/>
      <c r="I94" s="200"/>
      <c r="J94" s="200"/>
    </row>
    <row r="95" spans="1:10" s="7" customFormat="1" ht="23.25" thickBot="1">
      <c r="A95" s="52">
        <v>1</v>
      </c>
      <c r="B95" s="63" t="s">
        <v>79</v>
      </c>
      <c r="C95" s="63" t="s">
        <v>39</v>
      </c>
      <c r="D95" s="3">
        <v>30000</v>
      </c>
      <c r="E95" s="15">
        <v>29923.21</v>
      </c>
      <c r="F95" s="15">
        <v>43922</v>
      </c>
      <c r="G95" s="15">
        <f>E95+F95</f>
        <v>73845.20999999999</v>
      </c>
      <c r="H95" s="53">
        <f>F95/G95*100</f>
        <v>59.4784685425094</v>
      </c>
      <c r="I95" s="53">
        <f>F95/E95*100</f>
        <v>146.78238063362855</v>
      </c>
      <c r="J95" s="52">
        <v>48</v>
      </c>
    </row>
    <row r="96" spans="1:10" s="7" customFormat="1" ht="23.25" thickBot="1">
      <c r="A96" s="52">
        <v>2</v>
      </c>
      <c r="B96" s="63" t="s">
        <v>80</v>
      </c>
      <c r="C96" s="63" t="s">
        <v>39</v>
      </c>
      <c r="D96" s="3">
        <v>30000</v>
      </c>
      <c r="E96" s="15">
        <v>30218.58</v>
      </c>
      <c r="F96" s="15">
        <v>32580</v>
      </c>
      <c r="G96" s="15">
        <f>E96+F96</f>
        <v>62798.58</v>
      </c>
      <c r="H96" s="53">
        <f>F96/G96*100</f>
        <v>51.88015397800396</v>
      </c>
      <c r="I96" s="53">
        <f>F96/E96*100</f>
        <v>107.81446381663203</v>
      </c>
      <c r="J96" s="52">
        <v>18</v>
      </c>
    </row>
    <row r="97" spans="1:10" s="7" customFormat="1" ht="23.25" thickBot="1">
      <c r="A97" s="52">
        <v>3</v>
      </c>
      <c r="B97" s="63" t="s">
        <v>81</v>
      </c>
      <c r="C97" s="63" t="s">
        <v>39</v>
      </c>
      <c r="D97" s="3">
        <v>20000</v>
      </c>
      <c r="E97" s="15">
        <v>20196.6</v>
      </c>
      <c r="F97" s="15">
        <v>15198</v>
      </c>
      <c r="G97" s="15">
        <f>E97+F97</f>
        <v>35394.6</v>
      </c>
      <c r="H97" s="53">
        <f>F97/G97*100</f>
        <v>42.938753369158015</v>
      </c>
      <c r="I97" s="53">
        <f>F97/E97*100</f>
        <v>75.25028965271383</v>
      </c>
      <c r="J97" s="52">
        <v>38</v>
      </c>
    </row>
    <row r="98" spans="1:10" s="7" customFormat="1" ht="48" customHeight="1" thickBot="1">
      <c r="A98" s="52">
        <v>4</v>
      </c>
      <c r="B98" s="63" t="s">
        <v>109</v>
      </c>
      <c r="C98" s="63" t="s">
        <v>39</v>
      </c>
      <c r="D98" s="3">
        <v>29990</v>
      </c>
      <c r="E98" s="15">
        <f>28290+1699.97</f>
        <v>29989.97</v>
      </c>
      <c r="F98" s="15">
        <v>13234</v>
      </c>
      <c r="G98" s="15">
        <f>E98+F98</f>
        <v>43223.97</v>
      </c>
      <c r="H98" s="53">
        <f>F98/G98*100</f>
        <v>30.617270926293905</v>
      </c>
      <c r="I98" s="53">
        <f>F98/E98*100</f>
        <v>44.128086823694716</v>
      </c>
      <c r="J98" s="52">
        <v>52</v>
      </c>
    </row>
    <row r="99" spans="1:10" s="7" customFormat="1" ht="24" customHeight="1" thickBot="1">
      <c r="A99" s="211" t="s">
        <v>19</v>
      </c>
      <c r="B99" s="211"/>
      <c r="C99" s="211"/>
      <c r="D99" s="64">
        <f>SUM(D95:D98)</f>
        <v>109990</v>
      </c>
      <c r="E99" s="64">
        <f>SUM(E95:E98)</f>
        <v>110328.36</v>
      </c>
      <c r="F99" s="64">
        <f>SUM(F95:F98)</f>
        <v>104934</v>
      </c>
      <c r="G99" s="64">
        <f>SUM(G95:G98)</f>
        <v>215262.36</v>
      </c>
      <c r="H99" s="14">
        <f>F99/G99*100</f>
        <v>48.74702665157067</v>
      </c>
      <c r="I99" s="14">
        <f>F99/E99*100</f>
        <v>95.11063157287936</v>
      </c>
      <c r="J99" s="130">
        <f>SUM(J95:J98)</f>
        <v>156</v>
      </c>
    </row>
    <row r="100" spans="1:10" s="7" customFormat="1" ht="19.5" customHeight="1" thickBot="1">
      <c r="A100" s="25"/>
      <c r="B100" s="200" t="s">
        <v>55</v>
      </c>
      <c r="C100" s="200"/>
      <c r="D100" s="200"/>
      <c r="E100" s="200"/>
      <c r="F100" s="200"/>
      <c r="G100" s="200"/>
      <c r="H100" s="200"/>
      <c r="I100" s="200"/>
      <c r="J100" s="200"/>
    </row>
    <row r="101" spans="1:10" s="7" customFormat="1" ht="23.25" thickBot="1">
      <c r="A101" s="55">
        <v>1</v>
      </c>
      <c r="B101" s="65" t="s">
        <v>82</v>
      </c>
      <c r="C101" s="65" t="s">
        <v>56</v>
      </c>
      <c r="D101" s="131">
        <v>30000</v>
      </c>
      <c r="E101" s="104">
        <v>29986.25</v>
      </c>
      <c r="F101" s="104">
        <v>45493</v>
      </c>
      <c r="G101" s="104">
        <f>E101+F101</f>
        <v>75479.25</v>
      </c>
      <c r="H101" s="105">
        <f>F101/G101*100</f>
        <v>60.272194013586514</v>
      </c>
      <c r="I101" s="105">
        <f>F101/E101*100</f>
        <v>151.71286839801576</v>
      </c>
      <c r="J101" s="55">
        <v>65</v>
      </c>
    </row>
    <row r="102" spans="1:10" s="7" customFormat="1" ht="34.5" thickBot="1">
      <c r="A102" s="55">
        <v>2</v>
      </c>
      <c r="B102" s="65" t="s">
        <v>123</v>
      </c>
      <c r="C102" s="65" t="s">
        <v>56</v>
      </c>
      <c r="D102" s="131" t="s">
        <v>124</v>
      </c>
      <c r="E102" s="131" t="s">
        <v>124</v>
      </c>
      <c r="F102" s="104">
        <v>29668</v>
      </c>
      <c r="G102" s="104">
        <f>F102+25000</f>
        <v>54668</v>
      </c>
      <c r="H102" s="105">
        <f>F102/G102*100</f>
        <v>54.26940806321797</v>
      </c>
      <c r="I102" s="105">
        <f>29668/25000*100</f>
        <v>118.672</v>
      </c>
      <c r="J102" s="55">
        <v>40</v>
      </c>
    </row>
    <row r="103" spans="1:10" s="7" customFormat="1" ht="34.5" thickBot="1">
      <c r="A103" s="55">
        <v>3</v>
      </c>
      <c r="B103" s="65" t="s">
        <v>131</v>
      </c>
      <c r="C103" s="65" t="s">
        <v>56</v>
      </c>
      <c r="D103" s="131">
        <v>25000</v>
      </c>
      <c r="E103" s="131">
        <v>24993.13</v>
      </c>
      <c r="F103" s="104">
        <v>7092.5</v>
      </c>
      <c r="G103" s="104">
        <f>E103+F103</f>
        <v>32085.63</v>
      </c>
      <c r="H103" s="105">
        <f>F103/G103*100</f>
        <v>22.104911139348047</v>
      </c>
      <c r="I103" s="105">
        <f>F103/E103*100</f>
        <v>28.377798218950566</v>
      </c>
      <c r="J103" s="55">
        <v>32</v>
      </c>
    </row>
    <row r="104" spans="1:10" s="7" customFormat="1" ht="50.25" customHeight="1" thickBot="1">
      <c r="A104" s="212" t="s">
        <v>19</v>
      </c>
      <c r="B104" s="213"/>
      <c r="C104" s="214"/>
      <c r="D104" s="66" t="s">
        <v>132</v>
      </c>
      <c r="E104" s="18">
        <f>E101+E103+25000</f>
        <v>79979.38</v>
      </c>
      <c r="F104" s="18">
        <f>SUM(F101:F103)</f>
        <v>82253.5</v>
      </c>
      <c r="G104" s="18">
        <f>SUM(G101:G103)</f>
        <v>162232.88</v>
      </c>
      <c r="H104" s="9">
        <f>F104/G104*100</f>
        <v>50.70088135031566</v>
      </c>
      <c r="I104" s="9">
        <f>F104/E104*100</f>
        <v>102.84338288193781</v>
      </c>
      <c r="J104" s="108">
        <f>SUM(J101:J102)</f>
        <v>105</v>
      </c>
    </row>
    <row r="105" spans="1:10" s="7" customFormat="1" ht="19.5" customHeight="1" thickBot="1">
      <c r="A105" s="25"/>
      <c r="B105" s="200" t="s">
        <v>59</v>
      </c>
      <c r="C105" s="200"/>
      <c r="D105" s="200"/>
      <c r="E105" s="200"/>
      <c r="F105" s="200"/>
      <c r="G105" s="200"/>
      <c r="H105" s="200"/>
      <c r="I105" s="200"/>
      <c r="J105" s="200"/>
    </row>
    <row r="106" spans="1:10" s="7" customFormat="1" ht="29.25" customHeight="1" thickBot="1">
      <c r="A106" s="67">
        <v>1</v>
      </c>
      <c r="B106" s="93" t="s">
        <v>83</v>
      </c>
      <c r="C106" s="93" t="s">
        <v>58</v>
      </c>
      <c r="D106" s="68">
        <v>30000</v>
      </c>
      <c r="E106" s="69">
        <v>29975.1</v>
      </c>
      <c r="F106" s="69">
        <v>40136.68</v>
      </c>
      <c r="G106" s="69">
        <f aca="true" t="shared" si="12" ref="G106:G112">E106+F106</f>
        <v>70111.78</v>
      </c>
      <c r="H106" s="70">
        <f aca="true" t="shared" si="13" ref="H106:H113">F106/G106*100</f>
        <v>57.246699484737086</v>
      </c>
      <c r="I106" s="70">
        <f aca="true" t="shared" si="14" ref="I106:I113">F106/E106*100</f>
        <v>133.9000703917585</v>
      </c>
      <c r="J106" s="67">
        <v>55</v>
      </c>
    </row>
    <row r="107" spans="1:10" s="7" customFormat="1" ht="38.25" customHeight="1" thickBot="1">
      <c r="A107" s="67">
        <v>2</v>
      </c>
      <c r="B107" s="93" t="s">
        <v>84</v>
      </c>
      <c r="C107" s="93" t="s">
        <v>68</v>
      </c>
      <c r="D107" s="68">
        <v>29350</v>
      </c>
      <c r="E107" s="69">
        <v>29362.56</v>
      </c>
      <c r="F107" s="69">
        <v>89350.6</v>
      </c>
      <c r="G107" s="69">
        <f t="shared" si="12"/>
        <v>118713.16</v>
      </c>
      <c r="H107" s="70">
        <f t="shared" si="13"/>
        <v>75.26596040405293</v>
      </c>
      <c r="I107" s="70">
        <f t="shared" si="14"/>
        <v>304.3011236077508</v>
      </c>
      <c r="J107" s="67">
        <v>137</v>
      </c>
    </row>
    <row r="108" spans="1:10" s="7" customFormat="1" ht="38.25" customHeight="1" thickBot="1">
      <c r="A108" s="67">
        <v>3</v>
      </c>
      <c r="B108" s="93" t="s">
        <v>85</v>
      </c>
      <c r="C108" s="93" t="s">
        <v>68</v>
      </c>
      <c r="D108" s="68">
        <v>29584</v>
      </c>
      <c r="E108" s="69">
        <v>29480</v>
      </c>
      <c r="F108" s="69">
        <v>66257</v>
      </c>
      <c r="G108" s="69">
        <f t="shared" si="12"/>
        <v>95737</v>
      </c>
      <c r="H108" s="70">
        <f t="shared" si="13"/>
        <v>69.2073075195588</v>
      </c>
      <c r="I108" s="70">
        <f t="shared" si="14"/>
        <v>224.75237449118043</v>
      </c>
      <c r="J108" s="67">
        <v>52</v>
      </c>
    </row>
    <row r="109" spans="1:10" s="7" customFormat="1" ht="38.25" customHeight="1" thickBot="1">
      <c r="A109" s="67">
        <v>4</v>
      </c>
      <c r="B109" s="93" t="s">
        <v>86</v>
      </c>
      <c r="C109" s="93" t="s">
        <v>68</v>
      </c>
      <c r="D109" s="68">
        <v>30000</v>
      </c>
      <c r="E109" s="69">
        <v>30000</v>
      </c>
      <c r="F109" s="69">
        <v>18566</v>
      </c>
      <c r="G109" s="69">
        <f t="shared" si="12"/>
        <v>48566</v>
      </c>
      <c r="H109" s="70">
        <f t="shared" si="13"/>
        <v>38.22839023184944</v>
      </c>
      <c r="I109" s="70">
        <f t="shared" si="14"/>
        <v>61.88666666666667</v>
      </c>
      <c r="J109" s="67">
        <v>41</v>
      </c>
    </row>
    <row r="110" spans="1:10" s="7" customFormat="1" ht="38.25" customHeight="1" thickBot="1">
      <c r="A110" s="67">
        <v>5</v>
      </c>
      <c r="B110" s="93" t="s">
        <v>125</v>
      </c>
      <c r="C110" s="93" t="s">
        <v>58</v>
      </c>
      <c r="D110" s="68">
        <v>30000</v>
      </c>
      <c r="E110" s="69">
        <v>29958.75</v>
      </c>
      <c r="F110" s="69">
        <v>8076</v>
      </c>
      <c r="G110" s="69">
        <f t="shared" si="12"/>
        <v>38034.75</v>
      </c>
      <c r="H110" s="70">
        <f t="shared" si="13"/>
        <v>21.233214363181037</v>
      </c>
      <c r="I110" s="70">
        <f t="shared" si="14"/>
        <v>26.957065965702842</v>
      </c>
      <c r="J110" s="67">
        <v>40</v>
      </c>
    </row>
    <row r="111" spans="1:10" s="7" customFormat="1" ht="38.25" customHeight="1" thickBot="1">
      <c r="A111" s="67">
        <v>6</v>
      </c>
      <c r="B111" s="93" t="s">
        <v>133</v>
      </c>
      <c r="C111" s="93" t="s">
        <v>58</v>
      </c>
      <c r="D111" s="68">
        <v>29446.3</v>
      </c>
      <c r="E111" s="69">
        <v>29945.56</v>
      </c>
      <c r="F111" s="69">
        <v>16195</v>
      </c>
      <c r="G111" s="69">
        <f t="shared" si="12"/>
        <v>46140.56</v>
      </c>
      <c r="H111" s="70">
        <f t="shared" si="13"/>
        <v>35.09927057669001</v>
      </c>
      <c r="I111" s="70">
        <f t="shared" si="14"/>
        <v>54.081473179997296</v>
      </c>
      <c r="J111" s="67">
        <v>24</v>
      </c>
    </row>
    <row r="112" spans="1:10" s="7" customFormat="1" ht="38.25" customHeight="1" thickBot="1">
      <c r="A112" s="67">
        <v>7</v>
      </c>
      <c r="B112" s="93" t="s">
        <v>154</v>
      </c>
      <c r="C112" s="93" t="s">
        <v>167</v>
      </c>
      <c r="D112" s="68">
        <v>29114</v>
      </c>
      <c r="E112" s="69">
        <v>28600</v>
      </c>
      <c r="F112" s="69">
        <v>15390</v>
      </c>
      <c r="G112" s="69">
        <f t="shared" si="12"/>
        <v>43990</v>
      </c>
      <c r="H112" s="70">
        <f t="shared" si="13"/>
        <v>34.98522391452603</v>
      </c>
      <c r="I112" s="70">
        <f t="shared" si="14"/>
        <v>53.81118881118881</v>
      </c>
      <c r="J112" s="67">
        <v>37</v>
      </c>
    </row>
    <row r="113" spans="1:10" s="7" customFormat="1" ht="27.75" customHeight="1" thickBot="1">
      <c r="A113" s="208" t="s">
        <v>19</v>
      </c>
      <c r="B113" s="208"/>
      <c r="C113" s="208"/>
      <c r="D113" s="71">
        <f>SUM(D106:D112)</f>
        <v>207494.3</v>
      </c>
      <c r="E113" s="71">
        <f>SUM(E106:E112)</f>
        <v>207321.97</v>
      </c>
      <c r="F113" s="71">
        <f>SUM(F106:F112)</f>
        <v>253971.28</v>
      </c>
      <c r="G113" s="71">
        <f>SUM(G106:G112)</f>
        <v>461293.25</v>
      </c>
      <c r="H113" s="72">
        <f t="shared" si="13"/>
        <v>55.05636165280979</v>
      </c>
      <c r="I113" s="72">
        <f t="shared" si="14"/>
        <v>122.50090041108524</v>
      </c>
      <c r="J113" s="132">
        <f>SUM(J106:J112)</f>
        <v>386</v>
      </c>
    </row>
    <row r="114" spans="1:10" s="7" customFormat="1" ht="19.5" customHeight="1" thickBot="1">
      <c r="A114" s="25"/>
      <c r="B114" s="200" t="s">
        <v>61</v>
      </c>
      <c r="C114" s="200"/>
      <c r="D114" s="200"/>
      <c r="E114" s="200"/>
      <c r="F114" s="200"/>
      <c r="G114" s="200"/>
      <c r="H114" s="200"/>
      <c r="I114" s="200"/>
      <c r="J114" s="200"/>
    </row>
    <row r="115" spans="1:10" s="7" customFormat="1" ht="38.25" customHeight="1" thickBot="1">
      <c r="A115" s="73">
        <v>1</v>
      </c>
      <c r="B115" s="94" t="s">
        <v>87</v>
      </c>
      <c r="C115" s="94" t="s">
        <v>69</v>
      </c>
      <c r="D115" s="76">
        <v>29655</v>
      </c>
      <c r="E115" s="77">
        <v>29520</v>
      </c>
      <c r="F115" s="77">
        <v>19054</v>
      </c>
      <c r="G115" s="77">
        <f>E115+F115</f>
        <v>48574</v>
      </c>
      <c r="H115" s="78">
        <f>F115/G115*100</f>
        <v>39.22674681928604</v>
      </c>
      <c r="I115" s="78">
        <f>F115/E115*100</f>
        <v>64.54607046070461</v>
      </c>
      <c r="J115" s="73">
        <v>27</v>
      </c>
    </row>
    <row r="116" spans="1:10" s="7" customFormat="1" ht="38.25" customHeight="1" thickBot="1">
      <c r="A116" s="134">
        <v>2</v>
      </c>
      <c r="B116" s="149" t="s">
        <v>110</v>
      </c>
      <c r="C116" s="149" t="s">
        <v>111</v>
      </c>
      <c r="D116" s="76">
        <v>22260</v>
      </c>
      <c r="E116" s="77">
        <v>22263</v>
      </c>
      <c r="F116" s="77">
        <v>139863.5</v>
      </c>
      <c r="G116" s="77">
        <f>E116+F116</f>
        <v>162126.5</v>
      </c>
      <c r="H116" s="78">
        <f>F116/G116*100</f>
        <v>86.26813013295174</v>
      </c>
      <c r="I116" s="78">
        <f>F116/E116*100</f>
        <v>628.2329425504199</v>
      </c>
      <c r="J116" s="73">
        <v>99</v>
      </c>
    </row>
    <row r="117" spans="1:10" s="7" customFormat="1" ht="38.25" customHeight="1" thickBot="1">
      <c r="A117" s="196">
        <v>3</v>
      </c>
      <c r="B117" s="176" t="s">
        <v>220</v>
      </c>
      <c r="C117" s="176" t="s">
        <v>221</v>
      </c>
      <c r="D117" s="177">
        <v>8000</v>
      </c>
      <c r="E117" s="197">
        <v>7550.8</v>
      </c>
      <c r="F117" s="197">
        <v>3861</v>
      </c>
      <c r="G117" s="197">
        <f>E117+F117</f>
        <v>11411.8</v>
      </c>
      <c r="H117" s="198">
        <f>F117/G117*100</f>
        <v>33.83340051525614</v>
      </c>
      <c r="I117" s="198">
        <f>F117/E117*100</f>
        <v>51.133654712083484</v>
      </c>
      <c r="J117" s="199">
        <v>10</v>
      </c>
    </row>
    <row r="118" spans="1:10" s="7" customFormat="1" ht="38.25" customHeight="1" thickBot="1">
      <c r="A118" s="205" t="s">
        <v>19</v>
      </c>
      <c r="B118" s="206"/>
      <c r="C118" s="207"/>
      <c r="D118" s="74">
        <f>SUM(D115:D117)</f>
        <v>59915</v>
      </c>
      <c r="E118" s="74">
        <f>SUM(E115:E117)</f>
        <v>59333.8</v>
      </c>
      <c r="F118" s="74">
        <f>SUM(F115:F117)</f>
        <v>162778.5</v>
      </c>
      <c r="G118" s="74">
        <f>SUM(G115:G117)</f>
        <v>222112.3</v>
      </c>
      <c r="H118" s="75">
        <f>F118/G118*100</f>
        <v>73.28657620491977</v>
      </c>
      <c r="I118" s="75">
        <f>F118/E118*100</f>
        <v>274.34362875797603</v>
      </c>
      <c r="J118" s="79">
        <f>SUM(J115:J117)</f>
        <v>136</v>
      </c>
    </row>
    <row r="119" spans="1:10" ht="27.75" customHeight="1" thickBot="1">
      <c r="A119" s="25"/>
      <c r="B119" s="200" t="s">
        <v>89</v>
      </c>
      <c r="C119" s="200"/>
      <c r="D119" s="200"/>
      <c r="E119" s="200"/>
      <c r="F119" s="200"/>
      <c r="G119" s="200"/>
      <c r="H119" s="200"/>
      <c r="I119" s="200"/>
      <c r="J119" s="200"/>
    </row>
    <row r="120" spans="1:10" ht="27.75" customHeight="1" thickBot="1">
      <c r="A120" s="73">
        <v>1</v>
      </c>
      <c r="B120" s="94" t="s">
        <v>94</v>
      </c>
      <c r="C120" s="94" t="s">
        <v>91</v>
      </c>
      <c r="D120" s="76">
        <v>30000</v>
      </c>
      <c r="E120" s="77">
        <v>29950</v>
      </c>
      <c r="F120" s="77">
        <v>23047</v>
      </c>
      <c r="G120" s="77">
        <f>E120+F120</f>
        <v>52997</v>
      </c>
      <c r="H120" s="78">
        <f>F120/G120*100</f>
        <v>43.487367209464686</v>
      </c>
      <c r="I120" s="78">
        <f>F120/E120*100</f>
        <v>76.95158597662771</v>
      </c>
      <c r="J120" s="80">
        <v>21</v>
      </c>
    </row>
    <row r="121" spans="1:10" ht="27.75" customHeight="1" thickBot="1">
      <c r="A121" s="73">
        <v>2</v>
      </c>
      <c r="B121" s="94" t="s">
        <v>126</v>
      </c>
      <c r="C121" s="94" t="s">
        <v>127</v>
      </c>
      <c r="D121" s="76">
        <v>29996.57</v>
      </c>
      <c r="E121" s="77">
        <v>29880.02</v>
      </c>
      <c r="F121" s="77">
        <v>43680</v>
      </c>
      <c r="G121" s="77">
        <f>E121+F121</f>
        <v>73560.02</v>
      </c>
      <c r="H121" s="78">
        <f>F121/G121*100</f>
        <v>59.38008173461616</v>
      </c>
      <c r="I121" s="78">
        <f>F121/E121*100</f>
        <v>146.18464110800463</v>
      </c>
      <c r="J121" s="80">
        <v>70</v>
      </c>
    </row>
    <row r="122" spans="1:10" ht="27.75" customHeight="1" thickBot="1">
      <c r="A122" s="73">
        <v>3</v>
      </c>
      <c r="B122" s="149" t="s">
        <v>155</v>
      </c>
      <c r="C122" s="94" t="s">
        <v>156</v>
      </c>
      <c r="D122" s="76">
        <v>29875</v>
      </c>
      <c r="E122" s="77">
        <v>29875</v>
      </c>
      <c r="F122" s="77">
        <v>49819.25</v>
      </c>
      <c r="G122" s="77">
        <f>E122+F122</f>
        <v>79694.25</v>
      </c>
      <c r="H122" s="78">
        <f>F122/G122*100</f>
        <v>62.512979292734414</v>
      </c>
      <c r="I122" s="78">
        <f>F122/E122*100</f>
        <v>166.7589958158996</v>
      </c>
      <c r="J122" s="80">
        <v>52</v>
      </c>
    </row>
    <row r="123" spans="1:10" ht="27.75" customHeight="1" thickBot="1">
      <c r="A123" s="167">
        <v>4</v>
      </c>
      <c r="B123" s="156" t="s">
        <v>197</v>
      </c>
      <c r="C123" s="168" t="s">
        <v>198</v>
      </c>
      <c r="D123" s="76">
        <v>28580</v>
      </c>
      <c r="E123" s="77">
        <v>28487</v>
      </c>
      <c r="F123" s="77">
        <v>31729</v>
      </c>
      <c r="G123" s="77">
        <f>E123+F123</f>
        <v>60216</v>
      </c>
      <c r="H123" s="78">
        <f>F123/G123*100</f>
        <v>52.69197555466986</v>
      </c>
      <c r="I123" s="78">
        <f>F123/E123*100</f>
        <v>111.38062976094358</v>
      </c>
      <c r="J123" s="80">
        <v>5</v>
      </c>
    </row>
    <row r="124" spans="1:10" ht="27.75" customHeight="1" thickBot="1">
      <c r="A124" s="201" t="s">
        <v>19</v>
      </c>
      <c r="B124" s="206"/>
      <c r="C124" s="203"/>
      <c r="D124" s="74">
        <f>SUM(D120:D123)</f>
        <v>118451.57</v>
      </c>
      <c r="E124" s="74">
        <f>SUM(E120:E123)</f>
        <v>118192.02</v>
      </c>
      <c r="F124" s="74">
        <f>SUM(F120:F123)</f>
        <v>148275.25</v>
      </c>
      <c r="G124" s="74">
        <f>SUM(G120:G123)</f>
        <v>266467.27</v>
      </c>
      <c r="H124" s="75">
        <f>F124/G124*100</f>
        <v>55.644826473435174</v>
      </c>
      <c r="I124" s="75">
        <f>F124/E124*100</f>
        <v>125.45284360145466</v>
      </c>
      <c r="J124" s="79">
        <f>SUM(J120:J123)</f>
        <v>148</v>
      </c>
    </row>
    <row r="125" spans="1:10" ht="42.75" customHeight="1" thickBot="1">
      <c r="A125" s="25"/>
      <c r="B125" s="200" t="s">
        <v>90</v>
      </c>
      <c r="C125" s="200"/>
      <c r="D125" s="200"/>
      <c r="E125" s="200"/>
      <c r="F125" s="200"/>
      <c r="G125" s="200"/>
      <c r="H125" s="200"/>
      <c r="I125" s="200"/>
      <c r="J125" s="200"/>
    </row>
    <row r="126" spans="1:10" ht="23.25" thickBot="1">
      <c r="A126" s="73">
        <v>1</v>
      </c>
      <c r="B126" s="94" t="s">
        <v>93</v>
      </c>
      <c r="C126" s="94" t="s">
        <v>92</v>
      </c>
      <c r="D126" s="76">
        <v>30000</v>
      </c>
      <c r="E126" s="77">
        <v>30036.6</v>
      </c>
      <c r="F126" s="77">
        <v>25300</v>
      </c>
      <c r="G126" s="77">
        <f>E126+F126</f>
        <v>55336.6</v>
      </c>
      <c r="H126" s="78">
        <f>F126/G126*100</f>
        <v>45.720192422375064</v>
      </c>
      <c r="I126" s="78">
        <f>F126/E126*100</f>
        <v>84.2305720354501</v>
      </c>
      <c r="J126" s="73">
        <v>100</v>
      </c>
    </row>
    <row r="127" spans="1:10" ht="23.25" thickBot="1">
      <c r="A127" s="73">
        <v>2</v>
      </c>
      <c r="B127" s="94" t="s">
        <v>146</v>
      </c>
      <c r="C127" s="94" t="s">
        <v>92</v>
      </c>
      <c r="D127" s="76">
        <v>27340</v>
      </c>
      <c r="E127" s="77">
        <v>26737</v>
      </c>
      <c r="F127" s="77">
        <v>19044</v>
      </c>
      <c r="G127" s="77">
        <f>E127+F127</f>
        <v>45781</v>
      </c>
      <c r="H127" s="78">
        <f>F127/G127*100</f>
        <v>41.598042856206725</v>
      </c>
      <c r="I127" s="78">
        <f>F127/E127*100</f>
        <v>71.2271384224109</v>
      </c>
      <c r="J127" s="73">
        <v>57</v>
      </c>
    </row>
    <row r="128" spans="1:10" ht="27" customHeight="1" thickBot="1">
      <c r="A128" s="73">
        <v>3</v>
      </c>
      <c r="B128" s="94" t="s">
        <v>157</v>
      </c>
      <c r="C128" s="94" t="s">
        <v>158</v>
      </c>
      <c r="D128" s="76">
        <v>25552.5</v>
      </c>
      <c r="E128" s="77">
        <v>23665</v>
      </c>
      <c r="F128" s="77">
        <v>32353.65</v>
      </c>
      <c r="G128" s="77">
        <f>E128+F128</f>
        <v>56018.65</v>
      </c>
      <c r="H128" s="78">
        <f>F128/G128*100</f>
        <v>57.755140475538056</v>
      </c>
      <c r="I128" s="78">
        <f>F128/E128*100</f>
        <v>136.71519121064864</v>
      </c>
      <c r="J128" s="73">
        <v>93</v>
      </c>
    </row>
    <row r="129" spans="1:10" s="7" customFormat="1" ht="38.25" customHeight="1" thickBot="1">
      <c r="A129" s="201" t="s">
        <v>19</v>
      </c>
      <c r="B129" s="202"/>
      <c r="C129" s="203"/>
      <c r="D129" s="74">
        <f>SUM(D126:D128)</f>
        <v>82892.5</v>
      </c>
      <c r="E129" s="74">
        <f>SUM(E126:E128)</f>
        <v>80438.6</v>
      </c>
      <c r="F129" s="74">
        <f>SUM(F126:F128)</f>
        <v>76697.65</v>
      </c>
      <c r="G129" s="74">
        <f>SUM(G126:G127)</f>
        <v>101117.6</v>
      </c>
      <c r="H129" s="75">
        <f>F129/G129*100</f>
        <v>75.84995094820287</v>
      </c>
      <c r="I129" s="75">
        <f>F129/E129*100</f>
        <v>95.34930990842703</v>
      </c>
      <c r="J129" s="79">
        <f>SUM(J126:J127)</f>
        <v>157</v>
      </c>
    </row>
    <row r="130" spans="1:10" ht="28.5" customHeight="1" thickBot="1">
      <c r="A130" s="25"/>
      <c r="B130" s="200" t="s">
        <v>130</v>
      </c>
      <c r="C130" s="200"/>
      <c r="D130" s="200"/>
      <c r="E130" s="200"/>
      <c r="F130" s="200"/>
      <c r="G130" s="200"/>
      <c r="H130" s="200"/>
      <c r="I130" s="200"/>
      <c r="J130" s="200"/>
    </row>
    <row r="131" spans="1:10" ht="27.75" customHeight="1">
      <c r="A131" s="134">
        <v>1</v>
      </c>
      <c r="B131" s="149" t="s">
        <v>144</v>
      </c>
      <c r="C131" s="149" t="s">
        <v>142</v>
      </c>
      <c r="D131" s="150">
        <v>20000</v>
      </c>
      <c r="E131" s="150">
        <v>20394.65</v>
      </c>
      <c r="F131" s="150">
        <v>15950</v>
      </c>
      <c r="G131" s="150">
        <f>E131+F131</f>
        <v>36344.65</v>
      </c>
      <c r="H131" s="151">
        <f aca="true" t="shared" si="15" ref="H131:H138">F131/G131*100</f>
        <v>43.885413671613286</v>
      </c>
      <c r="I131" s="151">
        <f aca="true" t="shared" si="16" ref="I131:I138">F131/E131*100</f>
        <v>78.20678462243774</v>
      </c>
      <c r="J131" s="152">
        <v>21</v>
      </c>
    </row>
    <row r="132" spans="1:10" ht="27.75" customHeight="1">
      <c r="A132" s="155">
        <v>2</v>
      </c>
      <c r="B132" s="156" t="s">
        <v>145</v>
      </c>
      <c r="C132" s="156" t="s">
        <v>142</v>
      </c>
      <c r="D132" s="157">
        <v>29700</v>
      </c>
      <c r="E132" s="157">
        <v>34842.75</v>
      </c>
      <c r="F132" s="157">
        <v>41487.5</v>
      </c>
      <c r="G132" s="157">
        <f>E132+F132</f>
        <v>76330.25</v>
      </c>
      <c r="H132" s="158">
        <f t="shared" si="15"/>
        <v>54.3526321478051</v>
      </c>
      <c r="I132" s="158">
        <f t="shared" si="16"/>
        <v>119.07068184916518</v>
      </c>
      <c r="J132" s="159">
        <v>8</v>
      </c>
    </row>
    <row r="133" spans="1:10" ht="27.75" customHeight="1">
      <c r="A133" s="160" t="s">
        <v>98</v>
      </c>
      <c r="B133" s="161" t="s">
        <v>176</v>
      </c>
      <c r="C133" s="162" t="s">
        <v>177</v>
      </c>
      <c r="D133" s="157">
        <v>39475</v>
      </c>
      <c r="E133" s="157">
        <v>39457.44</v>
      </c>
      <c r="F133" s="157">
        <v>20366</v>
      </c>
      <c r="G133" s="157">
        <f>E133+F133</f>
        <v>59823.44</v>
      </c>
      <c r="H133" s="158">
        <f t="shared" si="15"/>
        <v>34.04351204143393</v>
      </c>
      <c r="I133" s="158">
        <f t="shared" si="16"/>
        <v>51.615107315629196</v>
      </c>
      <c r="J133" s="163">
        <v>84</v>
      </c>
    </row>
    <row r="134" spans="1:10" ht="27.75" customHeight="1">
      <c r="A134" s="160">
        <v>4</v>
      </c>
      <c r="B134" s="161" t="s">
        <v>196</v>
      </c>
      <c r="C134" s="162" t="s">
        <v>195</v>
      </c>
      <c r="D134" s="157">
        <v>31500</v>
      </c>
      <c r="E134" s="157">
        <v>28962.09</v>
      </c>
      <c r="F134" s="157">
        <v>7672</v>
      </c>
      <c r="G134" s="157">
        <f>E134+F134</f>
        <v>36634.09</v>
      </c>
      <c r="H134" s="158">
        <f t="shared" si="15"/>
        <v>20.94224259426125</v>
      </c>
      <c r="I134" s="158">
        <f t="shared" si="16"/>
        <v>26.48980097776093</v>
      </c>
      <c r="J134" s="163">
        <v>32</v>
      </c>
    </row>
    <row r="135" spans="1:10" ht="27.75" customHeight="1">
      <c r="A135" s="160">
        <v>5</v>
      </c>
      <c r="B135" s="161" t="s">
        <v>202</v>
      </c>
      <c r="C135" s="162" t="s">
        <v>203</v>
      </c>
      <c r="D135" s="157">
        <v>8060</v>
      </c>
      <c r="E135" s="157">
        <v>8033.36</v>
      </c>
      <c r="F135" s="157">
        <v>14350</v>
      </c>
      <c r="G135" s="157">
        <f>E135+F135</f>
        <v>22383.36</v>
      </c>
      <c r="H135" s="158">
        <f t="shared" si="15"/>
        <v>64.11012466403614</v>
      </c>
      <c r="I135" s="158">
        <f t="shared" si="16"/>
        <v>178.63011243116208</v>
      </c>
      <c r="J135" s="160">
        <v>11</v>
      </c>
    </row>
    <row r="136" spans="1:10" ht="27.75" customHeight="1">
      <c r="A136" s="160">
        <v>6</v>
      </c>
      <c r="B136" s="179" t="s">
        <v>223</v>
      </c>
      <c r="C136" s="180" t="s">
        <v>224</v>
      </c>
      <c r="D136" s="178">
        <v>37500</v>
      </c>
      <c r="E136" s="178">
        <v>37499.4</v>
      </c>
      <c r="F136" s="178">
        <v>15360</v>
      </c>
      <c r="G136" s="157">
        <f>E136+F136</f>
        <v>52859.4</v>
      </c>
      <c r="H136" s="158">
        <f>F136/G136*100</f>
        <v>29.058218594989725</v>
      </c>
      <c r="I136" s="158">
        <f>F136/E136*100</f>
        <v>40.960655370485924</v>
      </c>
      <c r="J136" s="181">
        <v>33</v>
      </c>
    </row>
    <row r="137" spans="1:10" ht="27.75" customHeight="1">
      <c r="A137" s="160">
        <v>7</v>
      </c>
      <c r="B137" s="179" t="s">
        <v>222</v>
      </c>
      <c r="C137" s="180" t="s">
        <v>195</v>
      </c>
      <c r="D137" s="178">
        <v>4000</v>
      </c>
      <c r="E137" s="178">
        <v>3880.85</v>
      </c>
      <c r="F137" s="178">
        <v>3437</v>
      </c>
      <c r="G137" s="157">
        <f>E137+F137</f>
        <v>7317.85</v>
      </c>
      <c r="H137" s="158">
        <f>F137/G137*100</f>
        <v>46.967346966663705</v>
      </c>
      <c r="I137" s="158">
        <f>F137/E137*100</f>
        <v>88.56307252277207</v>
      </c>
      <c r="J137" s="181">
        <v>15</v>
      </c>
    </row>
    <row r="138" spans="1:10" ht="27.75" customHeight="1" thickBot="1">
      <c r="A138" s="205" t="s">
        <v>19</v>
      </c>
      <c r="B138" s="206"/>
      <c r="C138" s="207"/>
      <c r="D138" s="153">
        <f>SUM(D131:D137)</f>
        <v>170235</v>
      </c>
      <c r="E138" s="153">
        <f>SUM(E131:E135)</f>
        <v>131690.28999999998</v>
      </c>
      <c r="F138" s="153">
        <f>SUM(F131:F135)</f>
        <v>99825.5</v>
      </c>
      <c r="G138" s="153">
        <f>SUM(G131:G135)</f>
        <v>231515.78999999998</v>
      </c>
      <c r="H138" s="154">
        <f t="shared" si="15"/>
        <v>43.11822532709325</v>
      </c>
      <c r="I138" s="154">
        <f t="shared" si="16"/>
        <v>75.80323499933064</v>
      </c>
      <c r="J138" s="169">
        <f>SUM(J131:J137)</f>
        <v>204</v>
      </c>
    </row>
    <row r="139" spans="1:10" ht="28.5" customHeight="1" thickBot="1">
      <c r="A139" s="133"/>
      <c r="B139" s="200" t="s">
        <v>148</v>
      </c>
      <c r="C139" s="200"/>
      <c r="D139" s="200"/>
      <c r="E139" s="200"/>
      <c r="F139" s="200"/>
      <c r="G139" s="200"/>
      <c r="H139" s="200"/>
      <c r="I139" s="200"/>
      <c r="J139" s="200"/>
    </row>
    <row r="140" spans="1:10" ht="27.75" customHeight="1">
      <c r="A140" s="134">
        <v>1</v>
      </c>
      <c r="B140" s="149" t="s">
        <v>150</v>
      </c>
      <c r="C140" s="149" t="s">
        <v>151</v>
      </c>
      <c r="D140" s="150">
        <v>30000</v>
      </c>
      <c r="E140" s="150">
        <v>30000</v>
      </c>
      <c r="F140" s="150">
        <v>19016.84</v>
      </c>
      <c r="G140" s="150">
        <f>E140+F140</f>
        <v>49016.84</v>
      </c>
      <c r="H140" s="151">
        <f>F140/G140*100</f>
        <v>38.79654420807217</v>
      </c>
      <c r="I140" s="151">
        <f>F140/E140*100</f>
        <v>63.38946666666667</v>
      </c>
      <c r="J140" s="152">
        <v>36</v>
      </c>
    </row>
    <row r="141" spans="1:10" ht="27.75" customHeight="1">
      <c r="A141" s="155">
        <v>2</v>
      </c>
      <c r="B141" s="156" t="s">
        <v>193</v>
      </c>
      <c r="C141" s="156" t="s">
        <v>194</v>
      </c>
      <c r="D141" s="157">
        <v>40000</v>
      </c>
      <c r="E141" s="157">
        <v>39992.98</v>
      </c>
      <c r="F141" s="157">
        <v>34348.17</v>
      </c>
      <c r="G141" s="157">
        <f>E141+F141</f>
        <v>74341.15</v>
      </c>
      <c r="H141" s="158">
        <f>F141/G141*100</f>
        <v>46.20344183537651</v>
      </c>
      <c r="I141" s="158">
        <f>F141/E141*100</f>
        <v>85.88549790488229</v>
      </c>
      <c r="J141" s="170">
        <v>42</v>
      </c>
    </row>
    <row r="142" spans="1:10" ht="27.75" customHeight="1">
      <c r="A142" s="155">
        <v>3</v>
      </c>
      <c r="B142" s="156" t="s">
        <v>204</v>
      </c>
      <c r="C142" s="156" t="s">
        <v>194</v>
      </c>
      <c r="D142" s="157">
        <v>26500</v>
      </c>
      <c r="E142" s="157">
        <f>24013.21+2500</f>
        <v>26513.21</v>
      </c>
      <c r="F142" s="157">
        <v>0</v>
      </c>
      <c r="G142" s="157">
        <f>E142+F142</f>
        <v>26513.21</v>
      </c>
      <c r="H142" s="158">
        <f>F142/G142*100</f>
        <v>0</v>
      </c>
      <c r="I142" s="158">
        <f>F142/E142*100</f>
        <v>0</v>
      </c>
      <c r="J142" s="170">
        <v>0</v>
      </c>
    </row>
    <row r="143" spans="1:10" ht="27.75" customHeight="1" thickBot="1">
      <c r="A143" s="205" t="s">
        <v>19</v>
      </c>
      <c r="B143" s="206"/>
      <c r="C143" s="207"/>
      <c r="D143" s="153">
        <f>SUM(D140:D142)</f>
        <v>96500</v>
      </c>
      <c r="E143" s="153">
        <f>SUM(E140:E142)</f>
        <v>96506.19</v>
      </c>
      <c r="F143" s="153">
        <f>SUM(F140:F142)</f>
        <v>53365.009999999995</v>
      </c>
      <c r="G143" s="153">
        <f>SUM(G140:G142)</f>
        <v>149871.19999999998</v>
      </c>
      <c r="H143" s="154">
        <f>F143/G143*100</f>
        <v>35.60724809036026</v>
      </c>
      <c r="I143" s="154">
        <f>F143/E143*100</f>
        <v>55.29698146823535</v>
      </c>
      <c r="J143" s="169">
        <f>SUM(J140:J142)</f>
        <v>78</v>
      </c>
    </row>
    <row r="144" spans="1:10" ht="28.5" customHeight="1" thickBot="1">
      <c r="A144" s="133"/>
      <c r="B144" s="200" t="s">
        <v>149</v>
      </c>
      <c r="C144" s="200"/>
      <c r="D144" s="200"/>
      <c r="E144" s="200"/>
      <c r="F144" s="200"/>
      <c r="G144" s="200"/>
      <c r="H144" s="200"/>
      <c r="I144" s="200"/>
      <c r="J144" s="200"/>
    </row>
    <row r="145" spans="1:10" ht="27.75" customHeight="1" thickBot="1">
      <c r="A145" s="73">
        <v>1</v>
      </c>
      <c r="B145" s="94" t="s">
        <v>152</v>
      </c>
      <c r="C145" s="94" t="s">
        <v>153</v>
      </c>
      <c r="D145" s="76">
        <v>14600</v>
      </c>
      <c r="E145" s="76">
        <v>10194.78</v>
      </c>
      <c r="F145" s="76">
        <v>8722</v>
      </c>
      <c r="G145" s="76">
        <f>E145+F145</f>
        <v>18916.78</v>
      </c>
      <c r="H145" s="136">
        <f>F145/G145*100</f>
        <v>46.10721274973859</v>
      </c>
      <c r="I145" s="136">
        <f>F145/E145*100</f>
        <v>85.55358722797352</v>
      </c>
      <c r="J145" s="135">
        <v>8</v>
      </c>
    </row>
    <row r="146" spans="1:10" ht="27.75" customHeight="1" thickBot="1">
      <c r="A146" s="201" t="s">
        <v>19</v>
      </c>
      <c r="B146" s="202"/>
      <c r="C146" s="203"/>
      <c r="D146" s="74">
        <f>SUM(D145:D145)</f>
        <v>14600</v>
      </c>
      <c r="E146" s="74">
        <f>SUM(E145:E145)</f>
        <v>10194.78</v>
      </c>
      <c r="F146" s="74">
        <f>SUM(F145:F145)</f>
        <v>8722</v>
      </c>
      <c r="G146" s="74">
        <f>SUM(G145:G145)</f>
        <v>18916.78</v>
      </c>
      <c r="H146" s="75">
        <f>F146/G146*100</f>
        <v>46.10721274973859</v>
      </c>
      <c r="I146" s="75">
        <f>F146/E146*100</f>
        <v>85.55358722797352</v>
      </c>
      <c r="J146" s="79">
        <f>SUM(J145:J145)</f>
        <v>8</v>
      </c>
    </row>
    <row r="147" spans="1:10" ht="28.5" customHeight="1" thickBot="1">
      <c r="A147" s="137"/>
      <c r="B147" s="200" t="s">
        <v>162</v>
      </c>
      <c r="C147" s="200"/>
      <c r="D147" s="200"/>
      <c r="E147" s="200"/>
      <c r="F147" s="200"/>
      <c r="G147" s="200"/>
      <c r="H147" s="200"/>
      <c r="I147" s="200"/>
      <c r="J147" s="200"/>
    </row>
    <row r="148" spans="1:10" ht="37.5" customHeight="1" thickBot="1">
      <c r="A148" s="73">
        <v>1</v>
      </c>
      <c r="B148" s="94" t="s">
        <v>164</v>
      </c>
      <c r="C148" s="94" t="s">
        <v>163</v>
      </c>
      <c r="D148" s="76">
        <v>29962</v>
      </c>
      <c r="E148" s="76">
        <v>29876.57</v>
      </c>
      <c r="F148" s="76">
        <v>41485.25</v>
      </c>
      <c r="G148" s="76">
        <f>E148+F148</f>
        <v>71361.82</v>
      </c>
      <c r="H148" s="136">
        <f>F148/G148*100</f>
        <v>58.13367708390845</v>
      </c>
      <c r="I148" s="136">
        <f>F148/E148*100</f>
        <v>138.85546433208364</v>
      </c>
      <c r="J148" s="135">
        <v>55</v>
      </c>
    </row>
    <row r="149" spans="1:10" ht="27.75" customHeight="1" thickBot="1">
      <c r="A149" s="73">
        <v>2</v>
      </c>
      <c r="B149" s="94" t="s">
        <v>165</v>
      </c>
      <c r="C149" s="94" t="s">
        <v>166</v>
      </c>
      <c r="D149" s="76">
        <v>28902</v>
      </c>
      <c r="E149" s="76">
        <v>28639.46</v>
      </c>
      <c r="F149" s="76">
        <v>87933.86</v>
      </c>
      <c r="G149" s="76">
        <f>E149+F149</f>
        <v>116573.32</v>
      </c>
      <c r="H149" s="136">
        <f>F149/G149*100</f>
        <v>75.43223440835347</v>
      </c>
      <c r="I149" s="136">
        <f>F149/E149*100</f>
        <v>307.0374231916384</v>
      </c>
      <c r="J149" s="135">
        <v>58</v>
      </c>
    </row>
    <row r="150" spans="1:10" ht="27.75" customHeight="1" thickBot="1">
      <c r="A150" s="201" t="s">
        <v>19</v>
      </c>
      <c r="B150" s="202"/>
      <c r="C150" s="203"/>
      <c r="D150" s="74">
        <f>SUM(D148:D149)</f>
        <v>58864</v>
      </c>
      <c r="E150" s="74">
        <f>SUM(E148:E149)</f>
        <v>58516.03</v>
      </c>
      <c r="F150" s="74">
        <f>SUM(F148:F149)</f>
        <v>129419.11</v>
      </c>
      <c r="G150" s="74">
        <f>SUM(G148:G149)</f>
        <v>187935.14</v>
      </c>
      <c r="H150" s="74">
        <f>F150/G150*100</f>
        <v>68.8637101076467</v>
      </c>
      <c r="I150" s="75">
        <f>F150/E150*100</f>
        <v>221.16864387416575</v>
      </c>
      <c r="J150" s="145">
        <f>SUM(J148:J149)</f>
        <v>113</v>
      </c>
    </row>
    <row r="151" spans="1:10" ht="28.5" customHeight="1" thickBot="1">
      <c r="A151" s="146"/>
      <c r="B151" s="200" t="s">
        <v>178</v>
      </c>
      <c r="C151" s="200"/>
      <c r="D151" s="200"/>
      <c r="E151" s="200"/>
      <c r="F151" s="200"/>
      <c r="G151" s="200"/>
      <c r="H151" s="200"/>
      <c r="I151" s="200"/>
      <c r="J151" s="200"/>
    </row>
    <row r="152" spans="1:10" ht="27.75" customHeight="1" thickBot="1">
      <c r="A152" s="73">
        <v>1</v>
      </c>
      <c r="B152" s="94" t="s">
        <v>180</v>
      </c>
      <c r="C152" s="94" t="s">
        <v>182</v>
      </c>
      <c r="D152" s="76">
        <v>19250</v>
      </c>
      <c r="E152" s="76">
        <v>19063.76</v>
      </c>
      <c r="F152" s="76">
        <v>7678</v>
      </c>
      <c r="G152" s="76">
        <f>E152+F152</f>
        <v>26741.76</v>
      </c>
      <c r="H152" s="136">
        <f>F152/G152*100</f>
        <v>28.71164799923416</v>
      </c>
      <c r="I152" s="136">
        <f>F152/E152*100</f>
        <v>40.27537065091042</v>
      </c>
      <c r="J152" s="135">
        <v>8</v>
      </c>
    </row>
    <row r="153" spans="1:10" ht="27.75" customHeight="1" thickBot="1">
      <c r="A153" s="201" t="s">
        <v>19</v>
      </c>
      <c r="B153" s="202"/>
      <c r="C153" s="203"/>
      <c r="D153" s="74">
        <f>SUM(D152:D152)</f>
        <v>19250</v>
      </c>
      <c r="E153" s="74">
        <f>SUM(E152:E152)</f>
        <v>19063.76</v>
      </c>
      <c r="F153" s="74">
        <f>SUM(F152:F152)</f>
        <v>7678</v>
      </c>
      <c r="G153" s="74">
        <f>SUM(G152:G152)</f>
        <v>26741.76</v>
      </c>
      <c r="H153" s="75">
        <f>F153/G153*100</f>
        <v>28.71164799923416</v>
      </c>
      <c r="I153" s="75">
        <f>F153/E153*100</f>
        <v>40.27537065091042</v>
      </c>
      <c r="J153" s="79">
        <f>SUM(J152:J152)</f>
        <v>8</v>
      </c>
    </row>
    <row r="154" spans="1:10" ht="28.5" customHeight="1" thickBot="1">
      <c r="A154" s="146"/>
      <c r="B154" s="200" t="s">
        <v>179</v>
      </c>
      <c r="C154" s="200"/>
      <c r="D154" s="200"/>
      <c r="E154" s="200"/>
      <c r="F154" s="200"/>
      <c r="G154" s="200"/>
      <c r="H154" s="200"/>
      <c r="I154" s="200"/>
      <c r="J154" s="200"/>
    </row>
    <row r="155" spans="1:10" ht="42" customHeight="1" thickBot="1">
      <c r="A155" s="134">
        <v>1</v>
      </c>
      <c r="B155" s="149" t="s">
        <v>212</v>
      </c>
      <c r="C155" s="149" t="s">
        <v>183</v>
      </c>
      <c r="D155" s="76">
        <v>8047.2</v>
      </c>
      <c r="E155" s="76">
        <v>5270.92</v>
      </c>
      <c r="F155" s="76">
        <v>2830</v>
      </c>
      <c r="G155" s="76">
        <f>E155+F155</f>
        <v>8100.92</v>
      </c>
      <c r="H155" s="136">
        <f>F155/G155*100</f>
        <v>34.93430375809167</v>
      </c>
      <c r="I155" s="136">
        <f>F155/E155*100</f>
        <v>53.690816783407826</v>
      </c>
      <c r="J155" s="135">
        <v>10</v>
      </c>
    </row>
    <row r="156" spans="1:10" ht="27.75" customHeight="1" thickBot="1">
      <c r="A156" s="155">
        <v>2</v>
      </c>
      <c r="B156" s="156" t="s">
        <v>205</v>
      </c>
      <c r="C156" s="156" t="s">
        <v>206</v>
      </c>
      <c r="D156" s="195">
        <v>4758</v>
      </c>
      <c r="E156" s="76">
        <v>4405</v>
      </c>
      <c r="F156" s="76">
        <v>7892</v>
      </c>
      <c r="G156" s="76">
        <f>E156+F156</f>
        <v>12297</v>
      </c>
      <c r="H156" s="136">
        <f>F156/G156*100</f>
        <v>64.17825485890867</v>
      </c>
      <c r="I156" s="136">
        <f>F156/E156*100</f>
        <v>179.1600454029512</v>
      </c>
      <c r="J156" s="135">
        <v>11</v>
      </c>
    </row>
    <row r="157" spans="1:10" ht="27.75" customHeight="1" thickBot="1">
      <c r="A157" s="205" t="s">
        <v>19</v>
      </c>
      <c r="B157" s="206"/>
      <c r="C157" s="207"/>
      <c r="D157" s="74">
        <f>SUM(D155:D156)</f>
        <v>12805.2</v>
      </c>
      <c r="E157" s="74">
        <f>SUM(E155:E156)</f>
        <v>9675.92</v>
      </c>
      <c r="F157" s="74">
        <f>SUM(F155:F156)</f>
        <v>10722</v>
      </c>
      <c r="G157" s="74">
        <f>SUM(G155:G156)</f>
        <v>20397.92</v>
      </c>
      <c r="H157" s="75">
        <f>F157/G157*100</f>
        <v>52.56418301473877</v>
      </c>
      <c r="I157" s="75">
        <f>F157/E157*100</f>
        <v>110.81116834368206</v>
      </c>
      <c r="J157" s="79">
        <f>SUM(J155:J155)</f>
        <v>10</v>
      </c>
    </row>
    <row r="158" spans="1:10" ht="28.5" customHeight="1" thickBot="1">
      <c r="A158" s="146"/>
      <c r="B158" s="200" t="s">
        <v>181</v>
      </c>
      <c r="C158" s="200"/>
      <c r="D158" s="200"/>
      <c r="E158" s="200"/>
      <c r="F158" s="200"/>
      <c r="G158" s="200"/>
      <c r="H158" s="200"/>
      <c r="I158" s="200"/>
      <c r="J158" s="200"/>
    </row>
    <row r="159" spans="1:10" ht="27.75" customHeight="1" thickBot="1">
      <c r="A159" s="134">
        <v>1</v>
      </c>
      <c r="B159" s="149" t="s">
        <v>185</v>
      </c>
      <c r="C159" s="94" t="s">
        <v>184</v>
      </c>
      <c r="D159" s="76">
        <v>7650</v>
      </c>
      <c r="E159" s="76">
        <v>6861.62</v>
      </c>
      <c r="F159" s="76">
        <v>9191</v>
      </c>
      <c r="G159" s="76">
        <f>E159+F159</f>
        <v>16052.619999999999</v>
      </c>
      <c r="H159" s="136">
        <f>F159/G159*100</f>
        <v>57.25545113507952</v>
      </c>
      <c r="I159" s="136">
        <f>F159/E159*100</f>
        <v>133.9479598112399</v>
      </c>
      <c r="J159" s="135">
        <v>25</v>
      </c>
    </row>
    <row r="160" spans="1:10" ht="27.75" customHeight="1" thickBot="1">
      <c r="A160" s="155">
        <v>2</v>
      </c>
      <c r="B160" s="156" t="s">
        <v>208</v>
      </c>
      <c r="C160" s="168" t="s">
        <v>184</v>
      </c>
      <c r="D160" s="76">
        <v>18280</v>
      </c>
      <c r="E160" s="76">
        <v>19203.24</v>
      </c>
      <c r="F160" s="76">
        <v>26130.24</v>
      </c>
      <c r="G160" s="76">
        <f>E160+F160</f>
        <v>45333.48</v>
      </c>
      <c r="H160" s="136">
        <f>F160/G160*100</f>
        <v>57.64004881160678</v>
      </c>
      <c r="I160" s="136">
        <f>F160/E160*100</f>
        <v>136.07203784361388</v>
      </c>
      <c r="J160" s="135">
        <v>71</v>
      </c>
    </row>
    <row r="161" spans="1:10" ht="35.25" customHeight="1" thickBot="1">
      <c r="A161" s="155">
        <v>3</v>
      </c>
      <c r="B161" s="156" t="s">
        <v>207</v>
      </c>
      <c r="C161" s="168" t="s">
        <v>184</v>
      </c>
      <c r="D161" s="76">
        <v>20054</v>
      </c>
      <c r="E161" s="76">
        <f>2005.03+451.8+990.56+2221.5+10412.5</f>
        <v>16081.39</v>
      </c>
      <c r="F161" s="76">
        <v>6930</v>
      </c>
      <c r="G161" s="76">
        <f>E161+F161</f>
        <v>23011.39</v>
      </c>
      <c r="H161" s="136">
        <f>F161/G161*100</f>
        <v>30.115521052835142</v>
      </c>
      <c r="I161" s="136">
        <f>F161/E161*100</f>
        <v>43.09328982134007</v>
      </c>
      <c r="J161" s="135">
        <v>20</v>
      </c>
    </row>
    <row r="162" spans="1:10" ht="27.75" customHeight="1" thickBot="1">
      <c r="A162" s="205" t="s">
        <v>19</v>
      </c>
      <c r="B162" s="206"/>
      <c r="C162" s="203"/>
      <c r="D162" s="74">
        <f>SUM(D159:D161)</f>
        <v>45984</v>
      </c>
      <c r="E162" s="74">
        <f>SUM(E159:E161)</f>
        <v>42146.25</v>
      </c>
      <c r="F162" s="74">
        <f>SUM(F159:F161)</f>
        <v>42251.240000000005</v>
      </c>
      <c r="G162" s="74">
        <f>SUM(G159:G161)</f>
        <v>84397.49</v>
      </c>
      <c r="H162" s="75">
        <f>F162/G162*100</f>
        <v>50.06219971707689</v>
      </c>
      <c r="I162" s="75">
        <f>F162/E162*100</f>
        <v>100.24910875819322</v>
      </c>
      <c r="J162" s="145">
        <f>SUM(J159:J161)</f>
        <v>116</v>
      </c>
    </row>
    <row r="163" spans="1:10" ht="27.75" customHeight="1" thickBot="1">
      <c r="A163" s="147"/>
      <c r="B163" s="200" t="s">
        <v>199</v>
      </c>
      <c r="C163" s="200"/>
      <c r="D163" s="200"/>
      <c r="E163" s="200"/>
      <c r="F163" s="200"/>
      <c r="G163" s="200"/>
      <c r="H163" s="200"/>
      <c r="I163" s="200"/>
      <c r="J163" s="200"/>
    </row>
    <row r="164" spans="1:10" ht="27.75" customHeight="1" thickBot="1">
      <c r="A164" s="73">
        <v>1</v>
      </c>
      <c r="B164" s="94" t="s">
        <v>200</v>
      </c>
      <c r="C164" s="94" t="s">
        <v>201</v>
      </c>
      <c r="D164" s="76">
        <v>25086.5</v>
      </c>
      <c r="E164" s="76">
        <v>24750</v>
      </c>
      <c r="F164" s="76">
        <v>51134.68</v>
      </c>
      <c r="G164" s="76">
        <f>E164+F164</f>
        <v>75884.68</v>
      </c>
      <c r="H164" s="136">
        <f>F164/G164*100</f>
        <v>67.38472113211785</v>
      </c>
      <c r="I164" s="136">
        <f>F164/E164*100</f>
        <v>206.60476767676766</v>
      </c>
      <c r="J164" s="135">
        <v>69</v>
      </c>
    </row>
    <row r="165" spans="1:10" ht="27.75" customHeight="1" thickBot="1">
      <c r="A165" s="201" t="s">
        <v>19</v>
      </c>
      <c r="B165" s="202"/>
      <c r="C165" s="203"/>
      <c r="D165" s="74">
        <f>SUM(D164:D164)</f>
        <v>25086.5</v>
      </c>
      <c r="E165" s="74">
        <f>SUM(E164:E164)</f>
        <v>24750</v>
      </c>
      <c r="F165" s="74">
        <f>SUM(F164:F164)</f>
        <v>51134.68</v>
      </c>
      <c r="G165" s="74">
        <f>SUM(G164:G164)</f>
        <v>75884.68</v>
      </c>
      <c r="H165" s="75">
        <f>F165/G165*100</f>
        <v>67.38472113211785</v>
      </c>
      <c r="I165" s="75">
        <f>F165/E165*100</f>
        <v>206.60476767676766</v>
      </c>
      <c r="J165" s="79">
        <f>SUM(J164:J164)</f>
        <v>69</v>
      </c>
    </row>
  </sheetData>
  <sheetProtection/>
  <mergeCells count="52">
    <mergeCell ref="A157:C157"/>
    <mergeCell ref="B158:J158"/>
    <mergeCell ref="A53:J53"/>
    <mergeCell ref="A88:C88"/>
    <mergeCell ref="A118:C118"/>
    <mergeCell ref="A129:C129"/>
    <mergeCell ref="B119:J119"/>
    <mergeCell ref="B125:J125"/>
    <mergeCell ref="A93:C93"/>
    <mergeCell ref="B100:J100"/>
    <mergeCell ref="A104:C104"/>
    <mergeCell ref="B94:J94"/>
    <mergeCell ref="A124:C124"/>
    <mergeCell ref="A64:C64"/>
    <mergeCell ref="A65:J65"/>
    <mergeCell ref="A99:C99"/>
    <mergeCell ref="A52:C52"/>
    <mergeCell ref="A27:C27"/>
    <mergeCell ref="A42:C42"/>
    <mergeCell ref="A37:J37"/>
    <mergeCell ref="A28:J28"/>
    <mergeCell ref="A43:J43"/>
    <mergeCell ref="A36:C36"/>
    <mergeCell ref="A1:J1"/>
    <mergeCell ref="A12:C12"/>
    <mergeCell ref="A2:J2"/>
    <mergeCell ref="B13:J13"/>
    <mergeCell ref="A19:J19"/>
    <mergeCell ref="A18:C18"/>
    <mergeCell ref="B78:J78"/>
    <mergeCell ref="B130:J130"/>
    <mergeCell ref="A113:C113"/>
    <mergeCell ref="B114:J114"/>
    <mergeCell ref="B71:J71"/>
    <mergeCell ref="A73:J73"/>
    <mergeCell ref="A77:C77"/>
    <mergeCell ref="B163:J163"/>
    <mergeCell ref="A165:C165"/>
    <mergeCell ref="B89:J89"/>
    <mergeCell ref="B105:J105"/>
    <mergeCell ref="A70:C70"/>
    <mergeCell ref="B147:J147"/>
    <mergeCell ref="A150:C150"/>
    <mergeCell ref="A138:C138"/>
    <mergeCell ref="B139:J139"/>
    <mergeCell ref="A143:C143"/>
    <mergeCell ref="B144:J144"/>
    <mergeCell ref="A146:C146"/>
    <mergeCell ref="A162:C162"/>
    <mergeCell ref="B151:J151"/>
    <mergeCell ref="A153:C153"/>
    <mergeCell ref="B154:J15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sirola_vesna</dc:creator>
  <cp:keywords/>
  <dc:description/>
  <cp:lastModifiedBy>Perše Tatjana</cp:lastModifiedBy>
  <cp:lastPrinted>2020-09-18T13:29:38Z</cp:lastPrinted>
  <dcterms:created xsi:type="dcterms:W3CDTF">2007-11-20T14:26:26Z</dcterms:created>
  <dcterms:modified xsi:type="dcterms:W3CDTF">2022-09-22T08:17:36Z</dcterms:modified>
  <cp:category/>
  <cp:version/>
  <cp:contentType/>
  <cp:contentStatus/>
</cp:coreProperties>
</file>